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360" windowHeight="8925" activeTab="0"/>
  </bookViews>
  <sheets>
    <sheet name="Sheet1" sheetId="1" r:id="rId1"/>
  </sheets>
  <definedNames/>
  <calcPr fullCalcOnLoad="1"/>
</workbook>
</file>

<file path=xl/sharedStrings.xml><?xml version="1.0" encoding="utf-8"?>
<sst xmlns="http://schemas.openxmlformats.org/spreadsheetml/2006/main" count="3820" uniqueCount="83">
  <si>
    <t/>
  </si>
  <si>
    <t>NRLN Report  - CA 116th Congress Legislative Bill Report Card</t>
  </si>
  <si>
    <t>The bills on this Report Card are supported or opposed by the National Retiree Legislative Network in the 116th Congress. The bills correspond to the NRLN Legislative Agenda which focuses on the protection of retirees. (Available at www.nrln.org.)</t>
  </si>
  <si>
    <t>The Report Card was developed to track the position of Congressional members on these important bills.  Those who sponsor or co-sponsor a bill demonstrate their understanding of the issues facing retirees. It is hoped that those who do not currently endorse a bill will vote favorably for it in the future.</t>
  </si>
  <si>
    <t xml:space="preserve">  </t>
  </si>
  <si>
    <t>The NRLN strives to work on issues that affect all retirees.  NRLN Grassroots Advocates seek to build relationships with elected federal governmental officials to discuss problems and solutions.  NRLN Grassroots Advocates regularly contact the Senators and Representatives to gain their understanding and support for or opposition to these bills.  They also recommend new legislation to protect retirees.  The NRLN has issued white papers on the topics of critical importance.  (Available at www.nrln.org)</t>
  </si>
  <si>
    <t>The legend for the codes in the Comment column are: AA - Action Alert Issued; BP - Bill Passed; BP In Bill # - Bill Passed in Bill #; BP Law - Bill Passed by House, Senate, President Signed into Law; Vetoed - Bill Passed by House, Senate, Vetoed by President; VO - Veto Overridden to become Law.</t>
  </si>
  <si>
    <t>Note: The following Bills have not been listed  below  as they are considered low priority for the NRLN , or have been superseded by another bill of higher relationship to the NRLN  legislative agenda.</t>
  </si>
  <si>
    <t>S.1132, S.478, S.102, H.R.4650, H.R.2302, H.R.1170, H.R.465</t>
  </si>
  <si>
    <t>Bills have live links to more information</t>
  </si>
  <si>
    <t>Yes=Supports NRLN</t>
  </si>
  <si>
    <t>Senate Bills for the 116th Congress (2019 - 2020) -- Supported by the NRLN (Jan 2021)</t>
  </si>
  <si>
    <t>NRLN Position</t>
  </si>
  <si>
    <t>Comment</t>
  </si>
  <si>
    <t>CA Sen. Feinstein</t>
  </si>
  <si>
    <t>CA Sen. Harris</t>
  </si>
  <si>
    <t>Support</t>
  </si>
  <si>
    <t>No</t>
  </si>
  <si>
    <t>Yes</t>
  </si>
  <si>
    <t>Oppose</t>
  </si>
  <si>
    <t>AA</t>
  </si>
  <si>
    <t>BP Law</t>
  </si>
  <si>
    <t>Senate Votes for the 116th Congress (2019 - 2020)</t>
  </si>
  <si>
    <t>Against NRLN</t>
  </si>
  <si>
    <t>House Bills for the 116th Congress (2019 - 2020) -- Supported by the NRLN (Jan 2021)</t>
  </si>
  <si>
    <t>CA 01 Rep. LaMalfa</t>
  </si>
  <si>
    <t>CA 02 Rep. Huffman</t>
  </si>
  <si>
    <t>CA 03 Rep. Garamendi</t>
  </si>
  <si>
    <t>CA 04 Rep. McClintock</t>
  </si>
  <si>
    <t>CA 05 Rep. Thompson</t>
  </si>
  <si>
    <t>CA 06 Rep. Matsui</t>
  </si>
  <si>
    <t>CA 07 Rep. Bera</t>
  </si>
  <si>
    <t>CA 08 Vacant</t>
  </si>
  <si>
    <t>CA 09 Rep. McNerney</t>
  </si>
  <si>
    <t>CA 10 Rep. Harder</t>
  </si>
  <si>
    <t>CA 11 Rep. DeSaulnier</t>
  </si>
  <si>
    <t>CA 12 Rep. Pelosi</t>
  </si>
  <si>
    <t>CA 13 Rep. Lee</t>
  </si>
  <si>
    <t>CA 14 Rep. Speier</t>
  </si>
  <si>
    <t>CA 15 Rep. Swalwell</t>
  </si>
  <si>
    <t>CA 16 Rep. Costa</t>
  </si>
  <si>
    <t>CA 17 Rep. Khanna</t>
  </si>
  <si>
    <t>CA 18 Rep. Eshoo</t>
  </si>
  <si>
    <t>CA 19 Rep. Lofgren</t>
  </si>
  <si>
    <t>CA 20 Rep. Panetta</t>
  </si>
  <si>
    <t>CA 21 Rep. Cox</t>
  </si>
  <si>
    <t>CA 22 Rep. Nunes</t>
  </si>
  <si>
    <t>CA 23 Rep. McCarthy</t>
  </si>
  <si>
    <t>CA 24 Rep. Carbajal</t>
  </si>
  <si>
    <t>CA 25 Rep. Garcia</t>
  </si>
  <si>
    <t>CA 26 Rep. Brownley</t>
  </si>
  <si>
    <t>CA 27 Rep. Chu</t>
  </si>
  <si>
    <t>CA 28 Rep. Schiff</t>
  </si>
  <si>
    <t>CA 29 Rep. Cárdenas</t>
  </si>
  <si>
    <t>CA 30 Rep. Sherman</t>
  </si>
  <si>
    <t>CA 31 Rep. Aguilar</t>
  </si>
  <si>
    <t>CA 32 Rep. Napolitano</t>
  </si>
  <si>
    <t>CA 33 Rep. Lieu</t>
  </si>
  <si>
    <t>CA 34 Rep. Gomez</t>
  </si>
  <si>
    <t>CA 35 Rep. Torres</t>
  </si>
  <si>
    <t>CA 36 Rep. Ruiz</t>
  </si>
  <si>
    <t>CA 37 Rep. Bass</t>
  </si>
  <si>
    <t>CA 38 Rep. Sánchez</t>
  </si>
  <si>
    <t>CA 39 Rep. Cisneros</t>
  </si>
  <si>
    <t>CA 40 Rep. Roybal-Allard</t>
  </si>
  <si>
    <t>CA 41 Rep. Takano</t>
  </si>
  <si>
    <t>CA 42 Rep. Calvert</t>
  </si>
  <si>
    <t>CA 43 Rep. Waters</t>
  </si>
  <si>
    <t>CA 44 Rep. Barragán</t>
  </si>
  <si>
    <t>CA 45 Rep. Porter</t>
  </si>
  <si>
    <t>CA 46 Rep. Correa</t>
  </si>
  <si>
    <t>CA 47 Rep. Lowenthal</t>
  </si>
  <si>
    <t>CA 48 Rep. Rouda</t>
  </si>
  <si>
    <t>CA 49 Rep. Levin</t>
  </si>
  <si>
    <t>CA 50 Vacant</t>
  </si>
  <si>
    <t>CA 51 Rep. Vargas</t>
  </si>
  <si>
    <t>CA 52 Rep. Peters</t>
  </si>
  <si>
    <t>CA 53 Rep. Davis</t>
  </si>
  <si>
    <t>None</t>
  </si>
  <si>
    <t>BP In Bill H.R.3</t>
  </si>
  <si>
    <t>BP In Bill 1499</t>
  </si>
  <si>
    <t>BP In Bill H.R.938</t>
  </si>
  <si>
    <t>House Votes for the 116th Congress (2019 - 2020)</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</si>
</sst>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
  </numFmts>
  <fonts count="38">
    <font>
      <sz val="10"/>
      <name val="Arial"/>
      <family val="0"/>
    </font>
    <font>
      <b/>
      <sz val="10"/>
      <name val="Arial"/>
      <family val="0"/>
    </font>
    <font>
      <u val="single"/>
      <sz val="10"/>
      <color indexed="12"/>
      <name val="Arial"/>
      <family val="0"/>
    </font>
    <font>
      <b/>
      <sz val="14"/>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7"/>
        <bgColor indexed="64"/>
      </patternFill>
    </fill>
    <fill>
      <patternFill patternType="solid">
        <fgColor indexed="1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63"/>
      </bottom>
    </border>
    <border>
      <left>
        <color indexed="63"/>
      </left>
      <right>
        <color indexed="63"/>
      </right>
      <top>
        <color indexed="63"/>
      </top>
      <bottom style="thin">
        <color indexed="22"/>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5">
    <xf numFmtId="0" fontId="0" fillId="0" borderId="0" xfId="0" applyAlignment="1">
      <alignment/>
    </xf>
    <xf numFmtId="0" fontId="1" fillId="0" borderId="0" xfId="0" applyFont="1" applyAlignment="1">
      <alignment/>
    </xf>
    <xf numFmtId="0" fontId="1" fillId="0" borderId="10" xfId="0" applyFont="1" applyBorder="1" applyAlignment="1">
      <alignment/>
    </xf>
    <xf numFmtId="0" fontId="1" fillId="33" borderId="10" xfId="0" applyFont="1" applyFill="1" applyBorder="1" applyAlignment="1">
      <alignment/>
    </xf>
    <xf numFmtId="0" fontId="3" fillId="0" borderId="10" xfId="0" applyFont="1" applyBorder="1" applyAlignment="1">
      <alignment/>
    </xf>
    <xf numFmtId="0" fontId="1" fillId="0" borderId="10" xfId="0" applyFont="1" applyBorder="1" applyAlignment="1">
      <alignment wrapText="1"/>
    </xf>
    <xf numFmtId="0" fontId="2" fillId="0" borderId="11" xfId="0" applyFont="1" applyBorder="1" applyAlignment="1">
      <alignment wrapText="1"/>
    </xf>
    <xf numFmtId="0" fontId="1" fillId="34" borderId="10" xfId="0" applyFont="1" applyFill="1" applyBorder="1" applyAlignment="1">
      <alignment wrapText="1"/>
    </xf>
    <xf numFmtId="0" fontId="1" fillId="0" borderId="0" xfId="0" applyFont="1" applyAlignment="1">
      <alignment/>
    </xf>
    <xf numFmtId="0" fontId="0" fillId="0" borderId="0" xfId="0" applyFont="1" applyAlignment="1">
      <alignment wrapText="1"/>
    </xf>
    <xf numFmtId="0" fontId="0" fillId="0" borderId="0" xfId="0" applyAlignment="1">
      <alignment/>
    </xf>
    <xf numFmtId="0" fontId="1" fillId="0" borderId="0" xfId="0" applyFont="1" applyAlignment="1">
      <alignment wrapText="1"/>
    </xf>
    <xf numFmtId="0" fontId="2" fillId="0" borderId="0" xfId="0" applyFont="1" applyAlignment="1">
      <alignment/>
    </xf>
    <xf numFmtId="0" fontId="1" fillId="33" borderId="10" xfId="0" applyFont="1" applyFill="1" applyBorder="1" applyAlignment="1">
      <alignment/>
    </xf>
    <xf numFmtId="0" fontId="1" fillId="0" borderId="10" xfId="0"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0</xdr:row>
      <xdr:rowOff>0</xdr:rowOff>
    </xdr:from>
    <xdr:to>
      <xdr:col>0</xdr:col>
      <xdr:colOff>2343150</xdr:colOff>
      <xdr:row>2</xdr:row>
      <xdr:rowOff>266700</xdr:rowOff>
    </xdr:to>
    <xdr:pic>
      <xdr:nvPicPr>
        <xdr:cNvPr id="1" name="Picture 1"/>
        <xdr:cNvPicPr preferRelativeResize="1">
          <a:picLocks noChangeAspect="1"/>
        </xdr:cNvPicPr>
      </xdr:nvPicPr>
      <xdr:blipFill>
        <a:blip r:embed="rId1"/>
        <a:stretch>
          <a:fillRect/>
        </a:stretch>
      </xdr:blipFill>
      <xdr:spPr>
        <a:xfrm>
          <a:off x="390525" y="0"/>
          <a:ext cx="1952625"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BD128"/>
  <sheetViews>
    <sheetView tabSelected="1" zoomScalePageLayoutView="0" workbookViewId="0" topLeftCell="A1">
      <selection activeCell="A1" sqref="A1"/>
    </sheetView>
  </sheetViews>
  <sheetFormatPr defaultColWidth="9.140625" defaultRowHeight="12.75"/>
  <cols>
    <col min="1" max="1" width="60.00390625" style="0" customWidth="1"/>
    <col min="12" max="12" width="10.00390625" style="0" customWidth="1"/>
  </cols>
  <sheetData>
    <row r="2" spans="1:12" ht="24.75" customHeight="1">
      <c r="A2" s="1" t="s">
        <v>0</v>
      </c>
      <c r="B2" s="8" t="s">
        <v>1</v>
      </c>
      <c r="C2" s="8" t="s">
        <v>0</v>
      </c>
      <c r="D2" s="8" t="s">
        <v>0</v>
      </c>
      <c r="E2" s="8" t="s">
        <v>0</v>
      </c>
      <c r="F2" s="8" t="s">
        <v>0</v>
      </c>
      <c r="G2" s="8" t="s">
        <v>0</v>
      </c>
      <c r="H2" s="8" t="s">
        <v>0</v>
      </c>
      <c r="I2" s="8" t="s">
        <v>0</v>
      </c>
      <c r="J2" s="8" t="s">
        <v>0</v>
      </c>
      <c r="K2" s="1" t="s">
        <v>0</v>
      </c>
      <c r="L2" s="1">
        <v>44198</v>
      </c>
    </row>
    <row r="3" spans="1:12" ht="45" customHeight="1">
      <c r="A3" s="9" t="s">
        <v>2</v>
      </c>
      <c r="B3" s="10"/>
      <c r="C3" s="10"/>
      <c r="D3" s="10"/>
      <c r="E3" s="10"/>
      <c r="F3" s="10"/>
      <c r="G3" s="10"/>
      <c r="H3" s="10"/>
      <c r="I3" s="10"/>
      <c r="J3" s="10"/>
      <c r="K3" s="10"/>
      <c r="L3" s="10"/>
    </row>
    <row r="4" spans="1:12" ht="34.5" customHeight="1">
      <c r="A4" s="9" t="s">
        <v>3</v>
      </c>
      <c r="B4" s="10"/>
      <c r="C4" s="10"/>
      <c r="D4" s="10"/>
      <c r="E4" s="10"/>
      <c r="F4" s="10"/>
      <c r="G4" s="10"/>
      <c r="H4" s="10"/>
      <c r="I4" s="10"/>
      <c r="J4" s="10"/>
      <c r="K4" s="10"/>
      <c r="L4" s="10"/>
    </row>
    <row r="5" spans="1:12" ht="45" customHeight="1">
      <c r="A5" s="11" t="s">
        <v>5</v>
      </c>
      <c r="B5" s="11" t="s">
        <v>0</v>
      </c>
      <c r="C5" s="11" t="s">
        <v>4</v>
      </c>
      <c r="D5" s="10"/>
      <c r="E5" s="10"/>
      <c r="F5" s="10"/>
      <c r="G5" s="10"/>
      <c r="H5" s="10"/>
      <c r="I5" s="10"/>
      <c r="J5" s="10"/>
      <c r="K5" s="10"/>
      <c r="L5" s="10"/>
    </row>
    <row r="6" spans="1:12" ht="12.75">
      <c r="A6" s="9" t="s">
        <v>6</v>
      </c>
      <c r="B6" s="9" t="s">
        <v>0</v>
      </c>
      <c r="C6" s="9" t="s">
        <v>4</v>
      </c>
      <c r="D6" s="10"/>
      <c r="E6" s="10"/>
      <c r="F6" s="10"/>
      <c r="G6" s="10"/>
      <c r="H6" s="10"/>
      <c r="I6" s="10"/>
      <c r="J6" s="10"/>
      <c r="K6" s="10"/>
      <c r="L6" s="10"/>
    </row>
    <row r="7" spans="1:12" ht="12.75">
      <c r="A7" s="10" t="s">
        <v>7</v>
      </c>
      <c r="B7" s="10" t="s">
        <v>0</v>
      </c>
      <c r="C7" s="10" t="s">
        <v>4</v>
      </c>
      <c r="D7" s="10"/>
      <c r="E7" s="10"/>
      <c r="F7" s="10"/>
      <c r="G7" s="10"/>
      <c r="H7" s="10"/>
      <c r="I7" s="10"/>
      <c r="J7" s="10"/>
      <c r="K7" s="10"/>
      <c r="L7" s="10"/>
    </row>
    <row r="8" spans="1:12" ht="30" customHeight="1">
      <c r="A8" s="9" t="s">
        <v>8</v>
      </c>
      <c r="B8" s="9" t="s">
        <v>0</v>
      </c>
      <c r="C8" s="9" t="s">
        <v>4</v>
      </c>
      <c r="D8" s="10"/>
      <c r="E8" s="10"/>
      <c r="F8" s="10"/>
      <c r="G8" s="10"/>
      <c r="H8" s="10"/>
      <c r="I8" s="10"/>
      <c r="J8" s="10"/>
      <c r="K8" s="10"/>
      <c r="L8" s="10"/>
    </row>
    <row r="9" spans="1:12" ht="12.75">
      <c r="A9" s="12" t="str">
        <f>HYPERLINK("https://www.congress.gov/search?q=%7B%22source%22%3A%22legislation%22%2C%22congress%22%3A114%7D","Details on these bills, listed or not, may be found on Congress.gov")</f>
        <v>Details on these bills, listed or not, may be found on Congress.gov</v>
      </c>
      <c r="B9" s="10" t="s">
        <v>0</v>
      </c>
      <c r="C9" s="10" t="s">
        <v>4</v>
      </c>
      <c r="D9" s="10"/>
      <c r="E9" s="10"/>
      <c r="F9" s="10"/>
      <c r="G9" s="10"/>
      <c r="H9" s="10"/>
      <c r="I9" s="10"/>
      <c r="J9" s="10"/>
      <c r="K9" s="10"/>
      <c r="L9" s="10"/>
    </row>
    <row r="10" spans="1:5" ht="30" customHeight="1">
      <c r="A10" s="4" t="s">
        <v>9</v>
      </c>
      <c r="B10" s="13" t="s">
        <v>10</v>
      </c>
      <c r="C10" s="14" t="s">
        <v>0</v>
      </c>
      <c r="D10" s="2" t="s">
        <v>0</v>
      </c>
      <c r="E10" s="2" t="s">
        <v>4</v>
      </c>
    </row>
    <row r="11" spans="1:5" ht="38.25">
      <c r="A11" s="5" t="s">
        <v>11</v>
      </c>
      <c r="B11" s="5" t="s">
        <v>12</v>
      </c>
      <c r="C11" s="5" t="s">
        <v>13</v>
      </c>
      <c r="D11" s="5" t="s">
        <v>14</v>
      </c>
      <c r="E11" s="5" t="s">
        <v>15</v>
      </c>
    </row>
    <row r="12" spans="1:5" ht="12.75">
      <c r="A12" s="6" t="str">
        <f>HYPERLINK("http://www.congressweb.com/nrln/bills/detail/id/30304","S.4199: Prescription Drug Pricing Reduction Act of 2020 ")</f>
        <v>S.4199: Prescription Drug Pricing Reduction Act of 2020 </v>
      </c>
      <c r="B12" s="6" t="s">
        <v>16</v>
      </c>
      <c r="C12" s="6" t="s">
        <v>0</v>
      </c>
      <c r="D12" s="6" t="s">
        <v>17</v>
      </c>
      <c r="E12" s="6" t="s">
        <v>17</v>
      </c>
    </row>
    <row r="13" spans="1:5" ht="12.75">
      <c r="A13" s="6" t="str">
        <f>HYPERLINK("http://www.congressweb.com/nrln/bills/detail/id/30363","S.4089: The Protecting Employees and Retirees in Business Bankruptcy Act of 2020")</f>
        <v>S.4089: The Protecting Employees and Retirees in Business Bankruptcy Act of 2020</v>
      </c>
      <c r="B13" s="6" t="s">
        <v>16</v>
      </c>
      <c r="C13" s="6" t="s">
        <v>0</v>
      </c>
      <c r="D13" s="6" t="s">
        <v>17</v>
      </c>
      <c r="E13" s="3" t="s">
        <v>18</v>
      </c>
    </row>
    <row r="14" spans="1:5" ht="12.75">
      <c r="A14" s="6" t="str">
        <f>HYPERLINK("http://www.congressweb.com/nrln/bills/detail/id/30263","S.3703: Promoting Alzheimer's Awareness to Prevent Elder Abuse ")</f>
        <v>S.3703: Promoting Alzheimer's Awareness to Prevent Elder Abuse </v>
      </c>
      <c r="B14" s="6" t="s">
        <v>16</v>
      </c>
      <c r="C14" s="6" t="s">
        <v>0</v>
      </c>
      <c r="D14" s="6" t="s">
        <v>17</v>
      </c>
      <c r="E14" s="6" t="s">
        <v>17</v>
      </c>
    </row>
    <row r="15" spans="1:5" ht="12.75">
      <c r="A15" s="6" t="str">
        <f>HYPERLINK("http://www.congressweb.com/nrln/bills/detail/id/29776","S.3353: Comprehensive Immunosuppressive Drug Coverage for Kidney Transplant Patients Act of 2019")</f>
        <v>S.3353: Comprehensive Immunosuppressive Drug Coverage for Kidney Transplant Patients Act of 2019</v>
      </c>
      <c r="B15" s="6" t="s">
        <v>16</v>
      </c>
      <c r="C15" s="6" t="s">
        <v>0</v>
      </c>
      <c r="D15" s="6" t="s">
        <v>17</v>
      </c>
      <c r="E15" s="6" t="s">
        <v>17</v>
      </c>
    </row>
    <row r="16" spans="1:5" ht="12.75">
      <c r="A16" s="6" t="str">
        <f>HYPERLINK("http://www.congressweb.com/nrln/bills/detail/id/30265","S.3261: Homecare for Seniors Act")</f>
        <v>S.3261: Homecare for Seniors Act</v>
      </c>
      <c r="B16" s="6" t="s">
        <v>16</v>
      </c>
      <c r="C16" s="6" t="s">
        <v>0</v>
      </c>
      <c r="D16" s="6" t="s">
        <v>17</v>
      </c>
      <c r="E16" s="6" t="s">
        <v>17</v>
      </c>
    </row>
    <row r="17" spans="1:5" ht="12.75">
      <c r="A17" s="6" t="str">
        <f>HYPERLINK("http://www.congressweb.com/nrln/bills/detail/id/29612","S.3234: Social Security Solvency and Sustainability Act")</f>
        <v>S.3234: Social Security Solvency and Sustainability Act</v>
      </c>
      <c r="B17" s="6" t="s">
        <v>19</v>
      </c>
      <c r="C17" s="6" t="s">
        <v>0</v>
      </c>
      <c r="D17" s="3" t="s">
        <v>18</v>
      </c>
      <c r="E17" s="3" t="s">
        <v>18</v>
      </c>
    </row>
    <row r="18" spans="1:5" ht="12.75">
      <c r="A18" s="6" t="str">
        <f>HYPERLINK("http://www.congressweb.com/nrln/bills/detail/id/29649","S.2989: Know Your Social Security Act")</f>
        <v>S.2989: Know Your Social Security Act</v>
      </c>
      <c r="B18" s="6" t="s">
        <v>16</v>
      </c>
      <c r="C18" s="6" t="s">
        <v>0</v>
      </c>
      <c r="D18" s="6" t="s">
        <v>17</v>
      </c>
      <c r="E18" s="6" t="s">
        <v>17</v>
      </c>
    </row>
    <row r="19" spans="1:5" ht="12.75">
      <c r="A19" s="6" t="str">
        <f>HYPERLINK("http://www.congressweb.com/nrln/bills/detail/id/29179","S.2943: Quality Care For Nursing Home Residents Act of 2019")</f>
        <v>S.2943: Quality Care For Nursing Home Residents Act of 2019</v>
      </c>
      <c r="B19" s="6" t="s">
        <v>16</v>
      </c>
      <c r="C19" s="6" t="s">
        <v>0</v>
      </c>
      <c r="D19" s="6" t="s">
        <v>17</v>
      </c>
      <c r="E19" s="6" t="s">
        <v>17</v>
      </c>
    </row>
    <row r="20" spans="1:5" ht="12.75">
      <c r="A20" s="6" t="str">
        <f>HYPERLINK("http://www.congressweb.com/nrln/bills/detail/id/29041","S.2842: Increasing Access to Quality Cardiac Rehabilitation Care Act of 2019")</f>
        <v>S.2842: Increasing Access to Quality Cardiac Rehabilitation Care Act of 2019</v>
      </c>
      <c r="B20" s="6" t="s">
        <v>16</v>
      </c>
      <c r="C20" s="6" t="s">
        <v>0</v>
      </c>
      <c r="D20" s="6" t="s">
        <v>17</v>
      </c>
      <c r="E20" s="6" t="s">
        <v>17</v>
      </c>
    </row>
    <row r="21" spans="1:5" ht="12.75">
      <c r="A21" s="6" t="str">
        <f>HYPERLINK("http://www.congressweb.com/nrln/bills/detail/id/29722","S.2733: Time to Rescue United States Trust (TRUST) Act")</f>
        <v>S.2733: Time to Rescue United States Trust (TRUST) Act</v>
      </c>
      <c r="B21" s="6" t="s">
        <v>19</v>
      </c>
      <c r="C21" s="6" t="s">
        <v>20</v>
      </c>
      <c r="D21" s="3" t="s">
        <v>18</v>
      </c>
      <c r="E21" s="3" t="s">
        <v>18</v>
      </c>
    </row>
    <row r="22" spans="1:5" ht="12.75">
      <c r="A22" s="6" t="str">
        <f>HYPERLINK("http://www.congressweb.com/nrln/bills/detail/id/28603","S.2543:  Prescription Drug Pricing Reduction Act of 2019")</f>
        <v>S.2543:  Prescription Drug Pricing Reduction Act of 2019</v>
      </c>
      <c r="B22" s="6" t="s">
        <v>16</v>
      </c>
      <c r="C22" s="6" t="s">
        <v>0</v>
      </c>
      <c r="D22" s="6" t="s">
        <v>17</v>
      </c>
      <c r="E22" s="6" t="s">
        <v>17</v>
      </c>
    </row>
    <row r="23" spans="1:5" ht="12.75">
      <c r="A23" s="6" t="str">
        <f>HYPERLINK("http://www.congressweb.com/nrln/bills/detail/id/28399","S.2496: Stop the Wait Act")</f>
        <v>S.2496: Stop the Wait Act</v>
      </c>
      <c r="B23" s="6" t="s">
        <v>16</v>
      </c>
      <c r="C23" s="6" t="s">
        <v>0</v>
      </c>
      <c r="D23" s="6" t="s">
        <v>17</v>
      </c>
      <c r="E23" s="6" t="s">
        <v>17</v>
      </c>
    </row>
    <row r="24" spans="1:5" ht="12.75">
      <c r="A24" s="6" t="str">
        <f>HYPERLINK("http://www.congressweb.com/nrln/bills/detail/id/28212","S.2446: Medicare Audiologist Access and Services Act of 2019")</f>
        <v>S.2446: Medicare Audiologist Access and Services Act of 2019</v>
      </c>
      <c r="B24" s="6" t="s">
        <v>16</v>
      </c>
      <c r="C24" s="6" t="s">
        <v>0</v>
      </c>
      <c r="D24" s="6" t="s">
        <v>17</v>
      </c>
      <c r="E24" s="6" t="s">
        <v>17</v>
      </c>
    </row>
    <row r="25" spans="1:5" ht="12.75">
      <c r="A25" s="6" t="str">
        <f>HYPERLINK("http://www.congressweb.com/nrln/bills/detail/id/29246","S.2414: Health Coverage Tax Credit Reauthorization Act of 2019")</f>
        <v>S.2414: Health Coverage Tax Credit Reauthorization Act of 2019</v>
      </c>
      <c r="B25" s="6" t="s">
        <v>16</v>
      </c>
      <c r="C25" s="6" t="s">
        <v>21</v>
      </c>
      <c r="D25" s="6" t="s">
        <v>17</v>
      </c>
      <c r="E25" s="6" t="s">
        <v>17</v>
      </c>
    </row>
    <row r="26" spans="1:5" ht="12.75">
      <c r="A26" s="6" t="str">
        <f>HYPERLINK("http://www.congressweb.com/nrln/bills/detail/id/27993","S.2254: Rehabilitation for Multiemployer Pension Act")</f>
        <v>S.2254: Rehabilitation for Multiemployer Pension Act</v>
      </c>
      <c r="B26" s="6" t="s">
        <v>16</v>
      </c>
      <c r="C26" s="6" t="s">
        <v>0</v>
      </c>
      <c r="D26" s="3" t="s">
        <v>18</v>
      </c>
      <c r="E26" s="3" t="s">
        <v>18</v>
      </c>
    </row>
    <row r="27" spans="1:5" ht="12.75">
      <c r="A27" s="6" t="str">
        <f>HYPERLINK("http://www.congressweb.com/nrln/bills/detail/id/27898","S.2081: Stop Drug Companies from Overcharging Seniors in Medicare Part B Act of 2019")</f>
        <v>S.2081: Stop Drug Companies from Overcharging Seniors in Medicare Part B Act of 2019</v>
      </c>
      <c r="B27" s="6" t="s">
        <v>16</v>
      </c>
      <c r="C27" s="6" t="s">
        <v>0</v>
      </c>
      <c r="D27" s="6" t="s">
        <v>17</v>
      </c>
      <c r="E27" s="6" t="s">
        <v>17</v>
      </c>
    </row>
    <row r="28" spans="1:5" ht="12.75">
      <c r="A28" s="6" t="str">
        <f>HYPERLINK("http://www.congressweb.com/nrln/bills/detail/id/27726","S.1999: Improving Low-Income Access to Prescription Act of 2019")</f>
        <v>S.1999: Improving Low-Income Access to Prescription Act of 2019</v>
      </c>
      <c r="B28" s="6" t="s">
        <v>16</v>
      </c>
      <c r="C28" s="6" t="s">
        <v>0</v>
      </c>
      <c r="D28" s="6" t="s">
        <v>17</v>
      </c>
      <c r="E28" s="6" t="s">
        <v>17</v>
      </c>
    </row>
    <row r="29" spans="1:5" ht="12.75">
      <c r="A29" s="6" t="str">
        <f>HYPERLINK("http://www.congressweb.com/nrln/bills/detail/id/27638","S.1936: Protecting Access to Lifesaving Screenings (PALS) Act")</f>
        <v>S.1936: Protecting Access to Lifesaving Screenings (PALS) Act</v>
      </c>
      <c r="B29" s="6" t="s">
        <v>16</v>
      </c>
      <c r="C29" s="6" t="s">
        <v>20</v>
      </c>
      <c r="D29" s="3" t="s">
        <v>18</v>
      </c>
      <c r="E29" s="6" t="s">
        <v>17</v>
      </c>
    </row>
    <row r="30" spans="1:5" ht="12.75">
      <c r="A30" s="6" t="str">
        <f>HYPERLINK("http://www.congressweb.com/nrln/bills/detail/id/28053","S.1861: Streamlining Part D Appeals Process Act")</f>
        <v>S.1861: Streamlining Part D Appeals Process Act</v>
      </c>
      <c r="B30" s="6" t="s">
        <v>16</v>
      </c>
      <c r="C30" s="6" t="s">
        <v>0</v>
      </c>
      <c r="D30" s="6" t="s">
        <v>17</v>
      </c>
      <c r="E30" s="6" t="s">
        <v>17</v>
      </c>
    </row>
    <row r="31" spans="1:5" ht="12.75">
      <c r="A31" s="6" t="str">
        <f>HYPERLINK("http://www.congressweb.com/nrln/bills/detail/id/27271","S.1476: Huntington's Disease Parity Act of 2019")</f>
        <v>S.1476: Huntington's Disease Parity Act of 2019</v>
      </c>
      <c r="B31" s="6" t="s">
        <v>16</v>
      </c>
      <c r="C31" s="6" t="s">
        <v>0</v>
      </c>
      <c r="D31" s="6" t="s">
        <v>17</v>
      </c>
      <c r="E31" s="6" t="s">
        <v>17</v>
      </c>
    </row>
    <row r="32" spans="1:5" ht="12.75">
      <c r="A32" s="6" t="str">
        <f>HYPERLINK("http://www.congressweb.com/nrln/bills/detail/id/28018","S.1416: Affordable Prescriptions for Patients Act of 2019")</f>
        <v>S.1416: Affordable Prescriptions for Patients Act of 2019</v>
      </c>
      <c r="B32" s="6" t="s">
        <v>16</v>
      </c>
      <c r="C32" s="6" t="s">
        <v>0</v>
      </c>
      <c r="D32" s="6" t="s">
        <v>17</v>
      </c>
      <c r="E32" s="6" t="s">
        <v>17</v>
      </c>
    </row>
    <row r="33" spans="1:5" ht="12.75">
      <c r="A33" s="6" t="str">
        <f>HYPERLINK("http://www.congressweb.com/nrln/bills/detail/id/27170","S.1374: Metastatic Breast Cancer Access to Care Act")</f>
        <v>S.1374: Metastatic Breast Cancer Access to Care Act</v>
      </c>
      <c r="B33" s="6" t="s">
        <v>16</v>
      </c>
      <c r="C33" s="6" t="s">
        <v>20</v>
      </c>
      <c r="D33" s="3" t="s">
        <v>18</v>
      </c>
      <c r="E33" s="3" t="s">
        <v>18</v>
      </c>
    </row>
    <row r="34" spans="1:5" ht="12.75">
      <c r="A34" s="6" t="str">
        <f>HYPERLINK("http://www.congressweb.com/nrln/bills/detail/id/27093","S.1227: Prescription Pricing for the People Act of 2019")</f>
        <v>S.1227: Prescription Pricing for the People Act of 2019</v>
      </c>
      <c r="B34" s="6" t="s">
        <v>16</v>
      </c>
      <c r="C34" s="6" t="s">
        <v>0</v>
      </c>
      <c r="D34" s="6" t="s">
        <v>17</v>
      </c>
      <c r="E34" s="6" t="s">
        <v>17</v>
      </c>
    </row>
    <row r="35" spans="1:5" ht="12.75">
      <c r="A35" s="6" t="str">
        <f>HYPERLINK("http://www.congressweb.com/nrln/bills/detail/id/27092","S.1224: Stop STALLING Act")</f>
        <v>S.1224: Stop STALLING Act</v>
      </c>
      <c r="B35" s="6" t="s">
        <v>16</v>
      </c>
      <c r="C35" s="6" t="s">
        <v>20</v>
      </c>
      <c r="D35" s="6" t="s">
        <v>17</v>
      </c>
      <c r="E35" s="6" t="s">
        <v>17</v>
      </c>
    </row>
    <row r="36" spans="1:5" ht="12.75">
      <c r="A36" s="6" t="str">
        <f>HYPERLINK("http://www.congressweb.com/nrln/bills/detail/id/26826","S.1190: Rural Access to Hospice Act of 2019")</f>
        <v>S.1190: Rural Access to Hospice Act of 2019</v>
      </c>
      <c r="B36" s="6" t="s">
        <v>16</v>
      </c>
      <c r="C36" s="6" t="s">
        <v>0</v>
      </c>
      <c r="D36" s="6" t="s">
        <v>17</v>
      </c>
      <c r="E36" s="6" t="s">
        <v>17</v>
      </c>
    </row>
    <row r="37" spans="1:5" ht="12.75">
      <c r="A37" s="6" t="str">
        <f>HYPERLINK("http://www.congressweb.com/nrln/bills/detail/id/26768","S.880: Improving HOPE for Alzheimer's")</f>
        <v>S.880: Improving HOPE for Alzheimer's</v>
      </c>
      <c r="B37" s="6" t="s">
        <v>16</v>
      </c>
      <c r="C37" s="6" t="s">
        <v>20</v>
      </c>
      <c r="D37" s="3" t="s">
        <v>18</v>
      </c>
      <c r="E37" s="3" t="s">
        <v>18</v>
      </c>
    </row>
    <row r="38" spans="1:5" ht="12.75">
      <c r="A38" s="6" t="str">
        <f>HYPERLINK("http://www.congressweb.com/nrln/bills/detail/id/26487","S.753:  Improving Access to Medicare Coverage Act of 2019")</f>
        <v>S.753:  Improving Access to Medicare Coverage Act of 2019</v>
      </c>
      <c r="B38" s="6" t="s">
        <v>16</v>
      </c>
      <c r="C38" s="6" t="s">
        <v>0</v>
      </c>
      <c r="D38" s="6" t="s">
        <v>17</v>
      </c>
      <c r="E38" s="3" t="s">
        <v>18</v>
      </c>
    </row>
    <row r="39" spans="1:5" ht="12.75">
      <c r="A39" s="6" t="str">
        <f>HYPERLINK("http://www.congressweb.com/nrln/bills/detail/id/28016","S.741: Cancer Drug Parity Act of 2019")</f>
        <v>S.741: Cancer Drug Parity Act of 2019</v>
      </c>
      <c r="B39" s="6" t="s">
        <v>16</v>
      </c>
      <c r="C39" s="6" t="s">
        <v>0</v>
      </c>
      <c r="D39" s="6" t="s">
        <v>17</v>
      </c>
      <c r="E39" s="6" t="s">
        <v>17</v>
      </c>
    </row>
    <row r="40" spans="1:5" ht="12.75">
      <c r="A40" s="6" t="str">
        <f>HYPERLINK("http://www.congressweb.com/nrln/bills/detail/id/26410","S.668: Removing Barriers to Colorectal Cancer Screening Act of 2019")</f>
        <v>S.668: Removing Barriers to Colorectal Cancer Screening Act of 2019</v>
      </c>
      <c r="B40" s="6" t="s">
        <v>16</v>
      </c>
      <c r="C40" s="6" t="s">
        <v>0</v>
      </c>
      <c r="D40" s="3" t="s">
        <v>18</v>
      </c>
      <c r="E40" s="3" t="s">
        <v>18</v>
      </c>
    </row>
    <row r="41" spans="1:5" ht="12.75">
      <c r="A41" s="6" t="str">
        <f>HYPERLINK("http://www.congressweb.com/nrln/bills/detail/id/26217","S.640: Phair Pricing Ac of 2019")</f>
        <v>S.640: Phair Pricing Ac of 2019</v>
      </c>
      <c r="B41" s="6" t="s">
        <v>16</v>
      </c>
      <c r="C41" s="6" t="s">
        <v>0</v>
      </c>
      <c r="D41" s="6" t="s">
        <v>17</v>
      </c>
      <c r="E41" s="6" t="s">
        <v>17</v>
      </c>
    </row>
    <row r="42" spans="1:5" ht="12.75">
      <c r="A42" s="6" t="str">
        <f>HYPERLINK("http://www.congressweb.com/nrln/bills/detail/id/25985","S.518: Lymphedema Treatment Act of 2019")</f>
        <v>S.518: Lymphedema Treatment Act of 2019</v>
      </c>
      <c r="B42" s="6" t="s">
        <v>16</v>
      </c>
      <c r="C42" s="6" t="s">
        <v>0</v>
      </c>
      <c r="D42" s="3" t="s">
        <v>18</v>
      </c>
      <c r="E42" s="3" t="s">
        <v>18</v>
      </c>
    </row>
    <row r="43" spans="1:5" ht="12.75">
      <c r="A43" s="6" t="str">
        <f>HYPERLINK("http://www.congressweb.com/nrln/bills/detail/id/25978","S.476: Creating Transparency to Have Drug Rebates Unlocked (C-Thru) Act of 2019")</f>
        <v>S.476: Creating Transparency to Have Drug Rebates Unlocked (C-Thru) Act of 2019</v>
      </c>
      <c r="B43" s="6" t="s">
        <v>16</v>
      </c>
      <c r="C43" s="6" t="s">
        <v>0</v>
      </c>
      <c r="D43" s="6" t="s">
        <v>17</v>
      </c>
      <c r="E43" s="6" t="s">
        <v>17</v>
      </c>
    </row>
    <row r="44" spans="1:5" ht="12.75">
      <c r="A44" s="6" t="str">
        <f>HYPERLINK("http://www.congressweb.com/nrln/bills/detail/id/25979","S.475: Reducing Existing Costs Associated with Pharmaceuticals for Seniors (RxCap) Act of 2019")</f>
        <v>S.475: Reducing Existing Costs Associated with Pharmaceuticals for Seniors (RxCap) Act of 2019</v>
      </c>
      <c r="B44" s="6" t="s">
        <v>16</v>
      </c>
      <c r="C44" s="6" t="s">
        <v>0</v>
      </c>
      <c r="D44" s="6" t="s">
        <v>17</v>
      </c>
      <c r="E44" s="6" t="s">
        <v>17</v>
      </c>
    </row>
    <row r="45" spans="1:5" ht="12.75">
      <c r="A45" s="6" t="str">
        <f>HYPERLINK("http://www.congressweb.com/nrln/bills/detail/id/25980","S.474: Stopping the Pharmaceutical Industry From Keeping Drugs Expensive (SPIKE) Act of 2019")</f>
        <v>S.474: Stopping the Pharmaceutical Industry From Keeping Drugs Expensive (SPIKE) Act of 2019</v>
      </c>
      <c r="B45" s="6" t="s">
        <v>16</v>
      </c>
      <c r="C45" s="6" t="s">
        <v>0</v>
      </c>
      <c r="D45" s="6" t="s">
        <v>17</v>
      </c>
      <c r="E45" s="6" t="s">
        <v>17</v>
      </c>
    </row>
    <row r="46" spans="1:5" ht="12.75">
      <c r="A46" s="6" t="str">
        <f>HYPERLINK("http://www.congressweb.com/nrln/bills/detail/id/25943","S.433: Home Health Payment Innovation Act of 2019")</f>
        <v>S.433: Home Health Payment Innovation Act of 2019</v>
      </c>
      <c r="B46" s="6" t="s">
        <v>16</v>
      </c>
      <c r="C46" s="6" t="s">
        <v>0</v>
      </c>
      <c r="D46" s="3" t="s">
        <v>18</v>
      </c>
      <c r="E46" s="6" t="s">
        <v>17</v>
      </c>
    </row>
    <row r="47" spans="1:5" ht="12.75">
      <c r="A47" s="6" t="str">
        <f>HYPERLINK("http://www.congressweb.com/nrln/bills/detail/id/25912","S.378: Stop Price Gouging Act")</f>
        <v>S.378: Stop Price Gouging Act</v>
      </c>
      <c r="B47" s="6" t="s">
        <v>16</v>
      </c>
      <c r="C47" s="6" t="s">
        <v>0</v>
      </c>
      <c r="D47" s="6" t="s">
        <v>17</v>
      </c>
      <c r="E47" s="6" t="s">
        <v>17</v>
      </c>
    </row>
    <row r="48" spans="1:5" ht="12.75">
      <c r="A48" s="6" t="str">
        <f>HYPERLINK("http://www.congressweb.com/nrln/bills/detail/id/25911","S.377: Medicare Negotiation and Competitive Licensing Act of 2019")</f>
        <v>S.377: Medicare Negotiation and Competitive Licensing Act of 2019</v>
      </c>
      <c r="B48" s="6" t="s">
        <v>16</v>
      </c>
      <c r="C48" s="6" t="s">
        <v>0</v>
      </c>
      <c r="D48" s="6" t="s">
        <v>17</v>
      </c>
      <c r="E48" s="3" t="s">
        <v>18</v>
      </c>
    </row>
    <row r="49" spans="1:5" ht="12.75">
      <c r="A49" s="6" t="str">
        <f>HYPERLINK("http://www.congressweb.com/nrln/bills/detail/id/25910","S.366: Forcing Limits on Abusive and Tumultuous Prices (FLAT Prices) Act")</f>
        <v>S.366: Forcing Limits on Abusive and Tumultuous Prices (FLAT Prices) Act</v>
      </c>
      <c r="B49" s="6" t="s">
        <v>16</v>
      </c>
      <c r="C49" s="6" t="s">
        <v>0</v>
      </c>
      <c r="D49" s="6" t="s">
        <v>17</v>
      </c>
      <c r="E49" s="3" t="s">
        <v>18</v>
      </c>
    </row>
    <row r="50" spans="1:5" ht="12.75">
      <c r="A50" s="6" t="str">
        <f>HYPERLINK("http://www.congressweb.com/nrln/bills/detail/id/25907","S.340: Creating and Restoring Equal Access to Equivalent Samples Act (CREATES Act)")</f>
        <v>S.340: Creating and Restoring Equal Access to Equivalent Samples Act (CREATES Act)</v>
      </c>
      <c r="B50" s="6" t="s">
        <v>16</v>
      </c>
      <c r="C50" s="6" t="s">
        <v>21</v>
      </c>
      <c r="D50" s="3" t="s">
        <v>18</v>
      </c>
      <c r="E50" s="6" t="s">
        <v>17</v>
      </c>
    </row>
    <row r="51" spans="1:5" ht="12.75">
      <c r="A51" s="6" t="str">
        <f>HYPERLINK("http://www.congressweb.com/nrln/bills/detail/id/25865","S.296: Home Health Care Planning Improvement Act of 2019")</f>
        <v>S.296: Home Health Care Planning Improvement Act of 2019</v>
      </c>
      <c r="B51" s="6" t="s">
        <v>16</v>
      </c>
      <c r="C51" s="6" t="s">
        <v>0</v>
      </c>
      <c r="D51" s="6" t="s">
        <v>17</v>
      </c>
      <c r="E51" s="3" t="s">
        <v>18</v>
      </c>
    </row>
    <row r="52" spans="1:5" ht="12.75">
      <c r="A52" s="6" t="str">
        <f>HYPERLINK("http://www.congressweb.com/nrln/bills/detail/id/25864","S.286: Mental Health Access Improvement Act of 2019")</f>
        <v>S.286: Mental Health Access Improvement Act of 2019</v>
      </c>
      <c r="B52" s="6" t="s">
        <v>16</v>
      </c>
      <c r="C52" s="6" t="s">
        <v>0</v>
      </c>
      <c r="D52" s="6" t="s">
        <v>17</v>
      </c>
      <c r="E52" s="6" t="s">
        <v>17</v>
      </c>
    </row>
    <row r="53" spans="1:5" ht="12.75">
      <c r="A53" s="6" t="str">
        <f>HYPERLINK("http://www.congressweb.com/nrln/bills/detail/id/25791","S.283: Increasing Access to Osteoporosis Testing for Medicare Beneficiaries Act of 2019")</f>
        <v>S.283: Increasing Access to Osteoporosis Testing for Medicare Beneficiaries Act of 2019</v>
      </c>
      <c r="B53" s="6" t="s">
        <v>16</v>
      </c>
      <c r="C53" s="6" t="s">
        <v>0</v>
      </c>
      <c r="D53" s="3" t="s">
        <v>18</v>
      </c>
      <c r="E53" s="6" t="s">
        <v>17</v>
      </c>
    </row>
    <row r="54" spans="1:5" ht="12.75">
      <c r="A54" s="6" t="str">
        <f>HYPERLINK("http://www.congressweb.com/nrln/bills/detail/id/25790","S.269: Social Security 2100 Act ")</f>
        <v>S.269: Social Security 2100 Act </v>
      </c>
      <c r="B54" s="6" t="s">
        <v>16</v>
      </c>
      <c r="C54" s="6" t="s">
        <v>20</v>
      </c>
      <c r="D54" s="6" t="s">
        <v>17</v>
      </c>
      <c r="E54" s="6" t="s">
        <v>17</v>
      </c>
    </row>
    <row r="55" spans="1:5" ht="12.75">
      <c r="A55" s="6" t="str">
        <f>HYPERLINK("http://www.congressweb.com/nrln/bills/detail/id/27445","S.149: Stop Senior Scams Act")</f>
        <v>S.149: Stop Senior Scams Act</v>
      </c>
      <c r="B55" s="6" t="s">
        <v>16</v>
      </c>
      <c r="C55" s="6" t="s">
        <v>0</v>
      </c>
      <c r="D55" s="6" t="s">
        <v>17</v>
      </c>
      <c r="E55" s="6" t="s">
        <v>17</v>
      </c>
    </row>
    <row r="56" spans="1:5" ht="12.75">
      <c r="A56" s="6" t="str">
        <f>HYPERLINK("http://www.congressweb.com/nrln/bills/detail/id/25624","S.99: Medicare Drug Price Negotiation Act")</f>
        <v>S.99: Medicare Drug Price Negotiation Act</v>
      </c>
      <c r="B56" s="6" t="s">
        <v>16</v>
      </c>
      <c r="C56" s="6" t="s">
        <v>20</v>
      </c>
      <c r="D56" s="6" t="s">
        <v>17</v>
      </c>
      <c r="E56" s="3" t="s">
        <v>18</v>
      </c>
    </row>
    <row r="57" spans="1:5" ht="12.75">
      <c r="A57" s="6" t="str">
        <f>HYPERLINK("http://www.congressweb.com/nrln/bills/detail/id/25635","S.97: Affordable and Safe Prescription Drug Importation Act")</f>
        <v>S.97: Affordable and Safe Prescription Drug Importation Act</v>
      </c>
      <c r="B57" s="6" t="s">
        <v>16</v>
      </c>
      <c r="C57" s="6" t="s">
        <v>0</v>
      </c>
      <c r="D57" s="6" t="s">
        <v>17</v>
      </c>
      <c r="E57" s="3" t="s">
        <v>18</v>
      </c>
    </row>
    <row r="58" spans="1:5" ht="12.75">
      <c r="A58" s="6" t="str">
        <f>HYPERLINK("http://www.congressweb.com/nrln/bills/detail/id/25634","S.73: End Taxpayer Subsidies for Drug Ads Act")</f>
        <v>S.73: End Taxpayer Subsidies for Drug Ads Act</v>
      </c>
      <c r="B58" s="6" t="s">
        <v>16</v>
      </c>
      <c r="C58" s="6" t="s">
        <v>0</v>
      </c>
      <c r="D58" s="3" t="s">
        <v>18</v>
      </c>
      <c r="E58" s="3" t="s">
        <v>18</v>
      </c>
    </row>
    <row r="59" spans="1:5" ht="12.75">
      <c r="A59" s="6" t="str">
        <f>HYPERLINK("http://www.congressweb.com/nrln/bills/detail/id/25633","S.64: Preserve Access to Affordable Generics and Biosimilars Act")</f>
        <v>S.64: Preserve Access to Affordable Generics and Biosimilars Act</v>
      </c>
      <c r="B59" s="6" t="s">
        <v>16</v>
      </c>
      <c r="C59" s="6" t="s">
        <v>20</v>
      </c>
      <c r="D59" s="6" t="s">
        <v>17</v>
      </c>
      <c r="E59" s="6" t="s">
        <v>17</v>
      </c>
    </row>
    <row r="60" spans="1:5" ht="12.75">
      <c r="A60" s="6" t="str">
        <f>HYPERLINK("http://www.congressweb.com/nrln/bills/detail/id/25616","S.62: Empowering Medicare Senors to Negotiate Drug Prices Act")</f>
        <v>S.62: Empowering Medicare Senors to Negotiate Drug Prices Act</v>
      </c>
      <c r="B60" s="6" t="s">
        <v>16</v>
      </c>
      <c r="C60" s="6" t="s">
        <v>20</v>
      </c>
      <c r="D60" s="6" t="s">
        <v>17</v>
      </c>
      <c r="E60" s="3" t="s">
        <v>18</v>
      </c>
    </row>
    <row r="61" spans="1:5" ht="12.75">
      <c r="A61" s="6" t="str">
        <f>HYPERLINK("http://www.congressweb.com/nrln/bills/detail/id/25632","S.61: Safe and Affordable Drugs from Canada Act")</f>
        <v>S.61: Safe and Affordable Drugs from Canada Act</v>
      </c>
      <c r="B61" s="6" t="s">
        <v>16</v>
      </c>
      <c r="C61" s="6" t="s">
        <v>20</v>
      </c>
      <c r="D61" s="6" t="s">
        <v>17</v>
      </c>
      <c r="E61" s="6" t="s">
        <v>17</v>
      </c>
    </row>
    <row r="62" spans="1:5" ht="25.5">
      <c r="A62" s="5" t="s">
        <v>22</v>
      </c>
      <c r="B62" s="7" t="s">
        <v>23</v>
      </c>
      <c r="C62" s="5" t="s">
        <v>0</v>
      </c>
      <c r="D62" s="5" t="s">
        <v>0</v>
      </c>
      <c r="E62" s="5" t="s">
        <v>4</v>
      </c>
    </row>
    <row r="64" spans="1:56" ht="30" customHeight="1">
      <c r="A64" s="2" t="s">
        <v>9</v>
      </c>
      <c r="B64" s="14" t="s">
        <v>10</v>
      </c>
      <c r="C64" s="14" t="s">
        <v>0</v>
      </c>
      <c r="D64" s="2" t="s">
        <v>4</v>
      </c>
      <c r="E64" s="2" t="s">
        <v>4</v>
      </c>
      <c r="F64" s="2" t="s">
        <v>4</v>
      </c>
      <c r="G64" s="2" t="s">
        <v>4</v>
      </c>
      <c r="H64" s="2" t="s">
        <v>4</v>
      </c>
      <c r="I64" s="2" t="s">
        <v>4</v>
      </c>
      <c r="J64" s="2" t="s">
        <v>4</v>
      </c>
      <c r="K64" s="2" t="s">
        <v>4</v>
      </c>
      <c r="L64" s="2" t="s">
        <v>4</v>
      </c>
      <c r="M64" s="2" t="s">
        <v>4</v>
      </c>
      <c r="N64" s="2" t="s">
        <v>4</v>
      </c>
      <c r="O64" s="2" t="s">
        <v>4</v>
      </c>
      <c r="P64" s="2" t="s">
        <v>4</v>
      </c>
      <c r="Q64" s="2" t="s">
        <v>4</v>
      </c>
      <c r="R64" s="2" t="s">
        <v>4</v>
      </c>
      <c r="S64" s="2" t="s">
        <v>4</v>
      </c>
      <c r="T64" s="2" t="s">
        <v>4</v>
      </c>
      <c r="U64" s="2" t="s">
        <v>4</v>
      </c>
      <c r="V64" s="2" t="s">
        <v>4</v>
      </c>
      <c r="W64" s="2" t="s">
        <v>4</v>
      </c>
      <c r="X64" s="2" t="s">
        <v>4</v>
      </c>
      <c r="Y64" s="2" t="s">
        <v>4</v>
      </c>
      <c r="Z64" s="2" t="s">
        <v>4</v>
      </c>
      <c r="AA64" s="2" t="s">
        <v>4</v>
      </c>
      <c r="AB64" s="2" t="s">
        <v>4</v>
      </c>
      <c r="AC64" s="2" t="s">
        <v>4</v>
      </c>
      <c r="AD64" s="2" t="s">
        <v>4</v>
      </c>
      <c r="AE64" s="2" t="s">
        <v>4</v>
      </c>
      <c r="AF64" s="2" t="s">
        <v>4</v>
      </c>
      <c r="AG64" s="2" t="s">
        <v>4</v>
      </c>
      <c r="AH64" s="2" t="s">
        <v>4</v>
      </c>
      <c r="AI64" s="2" t="s">
        <v>4</v>
      </c>
      <c r="AJ64" s="2" t="s">
        <v>4</v>
      </c>
      <c r="AK64" s="2" t="s">
        <v>4</v>
      </c>
      <c r="AL64" s="2" t="s">
        <v>4</v>
      </c>
      <c r="AM64" s="2" t="s">
        <v>4</v>
      </c>
      <c r="AN64" s="2" t="s">
        <v>4</v>
      </c>
      <c r="AO64" s="2" t="s">
        <v>4</v>
      </c>
      <c r="AP64" s="2" t="s">
        <v>4</v>
      </c>
      <c r="AQ64" s="2" t="s">
        <v>4</v>
      </c>
      <c r="AR64" s="2" t="s">
        <v>4</v>
      </c>
      <c r="AS64" s="2" t="s">
        <v>4</v>
      </c>
      <c r="AT64" s="2" t="s">
        <v>4</v>
      </c>
      <c r="AU64" s="2" t="s">
        <v>4</v>
      </c>
      <c r="AV64" s="2" t="s">
        <v>4</v>
      </c>
      <c r="AW64" s="2" t="s">
        <v>4</v>
      </c>
      <c r="AX64" s="2" t="s">
        <v>4</v>
      </c>
      <c r="AY64" s="2" t="s">
        <v>4</v>
      </c>
      <c r="AZ64" s="2" t="s">
        <v>4</v>
      </c>
      <c r="BA64" s="2" t="s">
        <v>4</v>
      </c>
      <c r="BB64" s="2" t="s">
        <v>4</v>
      </c>
      <c r="BC64" s="2" t="s">
        <v>4</v>
      </c>
      <c r="BD64" s="2" t="s">
        <v>4</v>
      </c>
    </row>
    <row r="65" spans="1:56" ht="51">
      <c r="A65" s="5" t="s">
        <v>24</v>
      </c>
      <c r="B65" s="5" t="s">
        <v>12</v>
      </c>
      <c r="C65" s="5" t="s">
        <v>13</v>
      </c>
      <c r="D65" s="5" t="s">
        <v>25</v>
      </c>
      <c r="E65" s="5" t="s">
        <v>26</v>
      </c>
      <c r="F65" s="5" t="s">
        <v>27</v>
      </c>
      <c r="G65" s="5" t="s">
        <v>28</v>
      </c>
      <c r="H65" s="5" t="s">
        <v>29</v>
      </c>
      <c r="I65" s="5" t="s">
        <v>30</v>
      </c>
      <c r="J65" s="5" t="s">
        <v>31</v>
      </c>
      <c r="K65" s="5" t="s">
        <v>32</v>
      </c>
      <c r="L65" s="5" t="s">
        <v>33</v>
      </c>
      <c r="M65" s="5" t="s">
        <v>34</v>
      </c>
      <c r="N65" s="5" t="s">
        <v>35</v>
      </c>
      <c r="O65" s="5" t="s">
        <v>36</v>
      </c>
      <c r="P65" s="5" t="s">
        <v>37</v>
      </c>
      <c r="Q65" s="5" t="s">
        <v>38</v>
      </c>
      <c r="R65" s="5" t="s">
        <v>39</v>
      </c>
      <c r="S65" s="5" t="s">
        <v>40</v>
      </c>
      <c r="T65" s="5" t="s">
        <v>41</v>
      </c>
      <c r="U65" s="5" t="s">
        <v>42</v>
      </c>
      <c r="V65" s="5" t="s">
        <v>43</v>
      </c>
      <c r="W65" s="5" t="s">
        <v>44</v>
      </c>
      <c r="X65" s="5" t="s">
        <v>45</v>
      </c>
      <c r="Y65" s="5" t="s">
        <v>46</v>
      </c>
      <c r="Z65" s="5" t="s">
        <v>47</v>
      </c>
      <c r="AA65" s="5" t="s">
        <v>48</v>
      </c>
      <c r="AB65" s="5" t="s">
        <v>49</v>
      </c>
      <c r="AC65" s="5" t="s">
        <v>50</v>
      </c>
      <c r="AD65" s="5" t="s">
        <v>51</v>
      </c>
      <c r="AE65" s="5" t="s">
        <v>52</v>
      </c>
      <c r="AF65" s="5" t="s">
        <v>53</v>
      </c>
      <c r="AG65" s="5" t="s">
        <v>54</v>
      </c>
      <c r="AH65" s="5" t="s">
        <v>55</v>
      </c>
      <c r="AI65" s="5" t="s">
        <v>56</v>
      </c>
      <c r="AJ65" s="5" t="s">
        <v>57</v>
      </c>
      <c r="AK65" s="5" t="s">
        <v>58</v>
      </c>
      <c r="AL65" s="5" t="s">
        <v>59</v>
      </c>
      <c r="AM65" s="5" t="s">
        <v>60</v>
      </c>
      <c r="AN65" s="5" t="s">
        <v>61</v>
      </c>
      <c r="AO65" s="5" t="s">
        <v>62</v>
      </c>
      <c r="AP65" s="5" t="s">
        <v>63</v>
      </c>
      <c r="AQ65" s="5" t="s">
        <v>64</v>
      </c>
      <c r="AR65" s="5" t="s">
        <v>65</v>
      </c>
      <c r="AS65" s="5" t="s">
        <v>66</v>
      </c>
      <c r="AT65" s="5" t="s">
        <v>67</v>
      </c>
      <c r="AU65" s="5" t="s">
        <v>68</v>
      </c>
      <c r="AV65" s="5" t="s">
        <v>69</v>
      </c>
      <c r="AW65" s="5" t="s">
        <v>70</v>
      </c>
      <c r="AX65" s="5" t="s">
        <v>71</v>
      </c>
      <c r="AY65" s="5" t="s">
        <v>72</v>
      </c>
      <c r="AZ65" s="5" t="s">
        <v>73</v>
      </c>
      <c r="BA65" s="5" t="s">
        <v>74</v>
      </c>
      <c r="BB65" s="5" t="s">
        <v>75</v>
      </c>
      <c r="BC65" s="5" t="s">
        <v>76</v>
      </c>
      <c r="BD65" s="5" t="s">
        <v>77</v>
      </c>
    </row>
    <row r="66" spans="1:56" ht="12.75">
      <c r="A66" s="6" t="str">
        <f>HYPERLINK("http://www.congressweb.com/nrln/bills/detail/id/30702","H.R.8171:  Save our Social Security Now Act")</f>
        <v>H.R.8171:  Save our Social Security Now Act</v>
      </c>
      <c r="B66" s="6" t="s">
        <v>16</v>
      </c>
      <c r="C66" s="6" t="s">
        <v>0</v>
      </c>
      <c r="D66" s="6" t="s">
        <v>17</v>
      </c>
      <c r="E66" s="6" t="s">
        <v>17</v>
      </c>
      <c r="F66" s="3" t="s">
        <v>18</v>
      </c>
      <c r="G66" s="6" t="s">
        <v>17</v>
      </c>
      <c r="H66" s="3" t="s">
        <v>18</v>
      </c>
      <c r="I66" s="6" t="s">
        <v>17</v>
      </c>
      <c r="J66" s="6" t="s">
        <v>17</v>
      </c>
      <c r="K66" s="6" t="s">
        <v>17</v>
      </c>
      <c r="L66" s="6" t="s">
        <v>17</v>
      </c>
      <c r="M66" s="6" t="s">
        <v>17</v>
      </c>
      <c r="N66" s="6" t="s">
        <v>17</v>
      </c>
      <c r="O66" s="6" t="s">
        <v>17</v>
      </c>
      <c r="P66" s="3" t="s">
        <v>18</v>
      </c>
      <c r="Q66" s="3" t="s">
        <v>18</v>
      </c>
      <c r="R66" s="6" t="s">
        <v>17</v>
      </c>
      <c r="S66" s="6" t="s">
        <v>17</v>
      </c>
      <c r="T66" s="6" t="s">
        <v>17</v>
      </c>
      <c r="U66" s="6" t="s">
        <v>17</v>
      </c>
      <c r="V66" s="6" t="s">
        <v>17</v>
      </c>
      <c r="W66" s="3" t="s">
        <v>18</v>
      </c>
      <c r="X66" s="3" t="s">
        <v>18</v>
      </c>
      <c r="Y66" s="6" t="s">
        <v>17</v>
      </c>
      <c r="Z66" s="6" t="s">
        <v>17</v>
      </c>
      <c r="AA66" s="6" t="s">
        <v>17</v>
      </c>
      <c r="AB66" s="6" t="s">
        <v>17</v>
      </c>
      <c r="AC66" s="6" t="s">
        <v>17</v>
      </c>
      <c r="AD66" s="3" t="s">
        <v>18</v>
      </c>
      <c r="AE66" s="6" t="s">
        <v>17</v>
      </c>
      <c r="AF66" s="6" t="s">
        <v>17</v>
      </c>
      <c r="AG66" s="6" t="s">
        <v>17</v>
      </c>
      <c r="AH66" s="6" t="s">
        <v>17</v>
      </c>
      <c r="AI66" s="6" t="s">
        <v>17</v>
      </c>
      <c r="AJ66" s="6" t="s">
        <v>17</v>
      </c>
      <c r="AK66" s="3" t="s">
        <v>18</v>
      </c>
      <c r="AL66" s="6" t="s">
        <v>17</v>
      </c>
      <c r="AM66" s="6" t="s">
        <v>17</v>
      </c>
      <c r="AN66" s="6" t="s">
        <v>17</v>
      </c>
      <c r="AO66" s="3" t="s">
        <v>18</v>
      </c>
      <c r="AP66" s="3" t="s">
        <v>18</v>
      </c>
      <c r="AQ66" s="3" t="s">
        <v>18</v>
      </c>
      <c r="AR66" s="3" t="s">
        <v>18</v>
      </c>
      <c r="AS66" s="6" t="s">
        <v>17</v>
      </c>
      <c r="AT66" s="6" t="s">
        <v>17</v>
      </c>
      <c r="AU66" s="6" t="s">
        <v>17</v>
      </c>
      <c r="AV66" s="6" t="s">
        <v>17</v>
      </c>
      <c r="AW66" s="6" t="s">
        <v>17</v>
      </c>
      <c r="AX66" s="3" t="s">
        <v>18</v>
      </c>
      <c r="AY66" s="6" t="s">
        <v>17</v>
      </c>
      <c r="AZ66" s="6" t="s">
        <v>17</v>
      </c>
      <c r="BA66" s="6" t="s">
        <v>17</v>
      </c>
      <c r="BB66" s="6" t="s">
        <v>17</v>
      </c>
      <c r="BC66" s="6" t="s">
        <v>17</v>
      </c>
      <c r="BD66" s="6" t="s">
        <v>17</v>
      </c>
    </row>
    <row r="67" spans="1:56" ht="12.75">
      <c r="A67" s="6" t="str">
        <f>HYPERLINK("http://www.congressweb.com/nrln/bills/detail/id/30424","H.R.7663: Protecting Access to Post-COVID-19 Telehealth Act of 2020")</f>
        <v>H.R.7663: Protecting Access to Post-COVID-19 Telehealth Act of 2020</v>
      </c>
      <c r="B67" s="6" t="s">
        <v>16</v>
      </c>
      <c r="C67" s="6" t="s">
        <v>0</v>
      </c>
      <c r="D67" s="6" t="s">
        <v>17</v>
      </c>
      <c r="E67" s="3" t="s">
        <v>18</v>
      </c>
      <c r="F67" s="6" t="s">
        <v>17</v>
      </c>
      <c r="G67" s="6" t="s">
        <v>17</v>
      </c>
      <c r="H67" s="3" t="s">
        <v>18</v>
      </c>
      <c r="I67" s="3" t="s">
        <v>18</v>
      </c>
      <c r="J67" s="6" t="s">
        <v>17</v>
      </c>
      <c r="K67" s="6" t="s">
        <v>17</v>
      </c>
      <c r="L67" s="3" t="s">
        <v>18</v>
      </c>
      <c r="M67" s="6" t="s">
        <v>17</v>
      </c>
      <c r="N67" s="6" t="s">
        <v>17</v>
      </c>
      <c r="O67" s="6" t="s">
        <v>17</v>
      </c>
      <c r="P67" s="3" t="s">
        <v>18</v>
      </c>
      <c r="Q67" s="6" t="s">
        <v>17</v>
      </c>
      <c r="R67" s="6" t="s">
        <v>17</v>
      </c>
      <c r="S67" s="6" t="s">
        <v>17</v>
      </c>
      <c r="T67" s="6" t="s">
        <v>17</v>
      </c>
      <c r="U67" s="6" t="s">
        <v>17</v>
      </c>
      <c r="V67" s="6" t="s">
        <v>17</v>
      </c>
      <c r="W67" s="6" t="s">
        <v>17</v>
      </c>
      <c r="X67" s="6" t="s">
        <v>17</v>
      </c>
      <c r="Y67" s="6" t="s">
        <v>17</v>
      </c>
      <c r="Z67" s="6" t="s">
        <v>17</v>
      </c>
      <c r="AA67" s="6" t="s">
        <v>17</v>
      </c>
      <c r="AB67" s="6" t="s">
        <v>17</v>
      </c>
      <c r="AC67" s="6" t="s">
        <v>17</v>
      </c>
      <c r="AD67" s="6" t="s">
        <v>17</v>
      </c>
      <c r="AE67" s="6" t="s">
        <v>17</v>
      </c>
      <c r="AF67" s="6" t="s">
        <v>17</v>
      </c>
      <c r="AG67" s="6" t="s">
        <v>17</v>
      </c>
      <c r="AH67" s="6" t="s">
        <v>17</v>
      </c>
      <c r="AI67" s="3" t="s">
        <v>18</v>
      </c>
      <c r="AJ67" s="6" t="s">
        <v>17</v>
      </c>
      <c r="AK67" s="6" t="s">
        <v>17</v>
      </c>
      <c r="AL67" s="6" t="s">
        <v>17</v>
      </c>
      <c r="AM67" s="6" t="s">
        <v>17</v>
      </c>
      <c r="AN67" s="6" t="s">
        <v>17</v>
      </c>
      <c r="AO67" s="6" t="s">
        <v>17</v>
      </c>
      <c r="AP67" s="6" t="s">
        <v>17</v>
      </c>
      <c r="AQ67" s="6" t="s">
        <v>17</v>
      </c>
      <c r="AR67" s="6" t="s">
        <v>17</v>
      </c>
      <c r="AS67" s="6" t="s">
        <v>17</v>
      </c>
      <c r="AT67" s="6" t="s">
        <v>17</v>
      </c>
      <c r="AU67" s="6" t="s">
        <v>17</v>
      </c>
      <c r="AV67" s="6" t="s">
        <v>17</v>
      </c>
      <c r="AW67" s="6" t="s">
        <v>17</v>
      </c>
      <c r="AX67" s="6" t="s">
        <v>17</v>
      </c>
      <c r="AY67" s="6" t="s">
        <v>17</v>
      </c>
      <c r="AZ67" s="6" t="s">
        <v>17</v>
      </c>
      <c r="BA67" s="6" t="s">
        <v>17</v>
      </c>
      <c r="BB67" s="6" t="s">
        <v>17</v>
      </c>
      <c r="BC67" s="6" t="s">
        <v>17</v>
      </c>
      <c r="BD67" s="6" t="s">
        <v>17</v>
      </c>
    </row>
    <row r="68" spans="1:56" ht="12.75">
      <c r="A68" s="6" t="str">
        <f>HYPERLINK("http://www.congressweb.com/nrln/bills/detail/id/30511","H.R.7370: The Protecting Employees and Retirees in Business Bankruptcy Act of 2020")</f>
        <v>H.R.7370: The Protecting Employees and Retirees in Business Bankruptcy Act of 2020</v>
      </c>
      <c r="B68" s="6" t="s">
        <v>16</v>
      </c>
      <c r="C68" s="6" t="s">
        <v>0</v>
      </c>
      <c r="D68" s="6" t="s">
        <v>17</v>
      </c>
      <c r="E68" s="6" t="s">
        <v>17</v>
      </c>
      <c r="F68" s="6" t="s">
        <v>17</v>
      </c>
      <c r="G68" s="6" t="s">
        <v>17</v>
      </c>
      <c r="H68" s="6" t="s">
        <v>17</v>
      </c>
      <c r="I68" s="6" t="s">
        <v>17</v>
      </c>
      <c r="J68" s="6" t="s">
        <v>17</v>
      </c>
      <c r="K68" s="6" t="s">
        <v>17</v>
      </c>
      <c r="L68" s="6" t="s">
        <v>17</v>
      </c>
      <c r="M68" s="6" t="s">
        <v>17</v>
      </c>
      <c r="N68" s="6" t="s">
        <v>17</v>
      </c>
      <c r="O68" s="6" t="s">
        <v>17</v>
      </c>
      <c r="P68" s="6" t="s">
        <v>17</v>
      </c>
      <c r="Q68" s="6" t="s">
        <v>17</v>
      </c>
      <c r="R68" s="3" t="s">
        <v>18</v>
      </c>
      <c r="S68" s="6" t="s">
        <v>17</v>
      </c>
      <c r="T68" s="6" t="s">
        <v>17</v>
      </c>
      <c r="U68" s="6" t="s">
        <v>17</v>
      </c>
      <c r="V68" s="6" t="s">
        <v>17</v>
      </c>
      <c r="W68" s="6" t="s">
        <v>17</v>
      </c>
      <c r="X68" s="6" t="s">
        <v>17</v>
      </c>
      <c r="Y68" s="6" t="s">
        <v>17</v>
      </c>
      <c r="Z68" s="6" t="s">
        <v>17</v>
      </c>
      <c r="AA68" s="6" t="s">
        <v>17</v>
      </c>
      <c r="AB68" s="6" t="s">
        <v>17</v>
      </c>
      <c r="AC68" s="3" t="s">
        <v>18</v>
      </c>
      <c r="AD68" s="6" t="s">
        <v>17</v>
      </c>
      <c r="AE68" s="6" t="s">
        <v>17</v>
      </c>
      <c r="AF68" s="6" t="s">
        <v>17</v>
      </c>
      <c r="AG68" s="6" t="s">
        <v>17</v>
      </c>
      <c r="AH68" s="6" t="s">
        <v>17</v>
      </c>
      <c r="AI68" s="3" t="s">
        <v>18</v>
      </c>
      <c r="AJ68" s="3" t="s">
        <v>18</v>
      </c>
      <c r="AK68" s="6" t="s">
        <v>17</v>
      </c>
      <c r="AL68" s="6" t="s">
        <v>17</v>
      </c>
      <c r="AM68" s="6" t="s">
        <v>17</v>
      </c>
      <c r="AN68" s="6" t="s">
        <v>17</v>
      </c>
      <c r="AO68" s="6" t="s">
        <v>17</v>
      </c>
      <c r="AP68" s="6" t="s">
        <v>17</v>
      </c>
      <c r="AQ68" s="6" t="s">
        <v>17</v>
      </c>
      <c r="AR68" s="6" t="s">
        <v>17</v>
      </c>
      <c r="AS68" s="6" t="s">
        <v>17</v>
      </c>
      <c r="AT68" s="6" t="s">
        <v>17</v>
      </c>
      <c r="AU68" s="6" t="s">
        <v>17</v>
      </c>
      <c r="AV68" s="6" t="s">
        <v>17</v>
      </c>
      <c r="AW68" s="6" t="s">
        <v>17</v>
      </c>
      <c r="AX68" s="3" t="s">
        <v>18</v>
      </c>
      <c r="AY68" s="6" t="s">
        <v>17</v>
      </c>
      <c r="AZ68" s="3" t="s">
        <v>18</v>
      </c>
      <c r="BA68" s="6" t="s">
        <v>17</v>
      </c>
      <c r="BB68" s="6" t="s">
        <v>17</v>
      </c>
      <c r="BC68" s="6" t="s">
        <v>17</v>
      </c>
      <c r="BD68" s="6" t="s">
        <v>17</v>
      </c>
    </row>
    <row r="69" spans="1:56" ht="12.75">
      <c r="A69" s="6" t="str">
        <f>HYPERLINK("http://www.congressweb.com/nrln/bills/detail/id/30136","H.R.6971: Medical Nutrition Therapy Act of 2020")</f>
        <v>H.R.6971: Medical Nutrition Therapy Act of 2020</v>
      </c>
      <c r="B69" s="6" t="s">
        <v>16</v>
      </c>
      <c r="C69" s="6" t="s">
        <v>0</v>
      </c>
      <c r="D69" s="6" t="s">
        <v>17</v>
      </c>
      <c r="E69" s="6" t="s">
        <v>17</v>
      </c>
      <c r="F69" s="6" t="s">
        <v>17</v>
      </c>
      <c r="G69" s="6" t="s">
        <v>17</v>
      </c>
      <c r="H69" s="6" t="s">
        <v>17</v>
      </c>
      <c r="I69" s="6" t="s">
        <v>17</v>
      </c>
      <c r="J69" s="6" t="s">
        <v>17</v>
      </c>
      <c r="K69" s="6" t="s">
        <v>17</v>
      </c>
      <c r="L69" s="6" t="s">
        <v>17</v>
      </c>
      <c r="M69" s="6" t="s">
        <v>17</v>
      </c>
      <c r="N69" s="6" t="s">
        <v>17</v>
      </c>
      <c r="O69" s="6" t="s">
        <v>17</v>
      </c>
      <c r="P69" s="6" t="s">
        <v>17</v>
      </c>
      <c r="Q69" s="6" t="s">
        <v>17</v>
      </c>
      <c r="R69" s="6" t="s">
        <v>17</v>
      </c>
      <c r="S69" s="6" t="s">
        <v>17</v>
      </c>
      <c r="T69" s="6" t="s">
        <v>17</v>
      </c>
      <c r="U69" s="6" t="s">
        <v>17</v>
      </c>
      <c r="V69" s="3" t="s">
        <v>18</v>
      </c>
      <c r="W69" s="6" t="s">
        <v>17</v>
      </c>
      <c r="X69" s="6" t="s">
        <v>17</v>
      </c>
      <c r="Y69" s="6" t="s">
        <v>17</v>
      </c>
      <c r="Z69" s="6" t="s">
        <v>17</v>
      </c>
      <c r="AA69" s="6" t="s">
        <v>17</v>
      </c>
      <c r="AB69" s="6" t="s">
        <v>17</v>
      </c>
      <c r="AC69" s="6" t="s">
        <v>17</v>
      </c>
      <c r="AD69" s="6" t="s">
        <v>17</v>
      </c>
      <c r="AE69" s="6" t="s">
        <v>17</v>
      </c>
      <c r="AF69" s="6" t="s">
        <v>17</v>
      </c>
      <c r="AG69" s="6" t="s">
        <v>17</v>
      </c>
      <c r="AH69" s="6" t="s">
        <v>17</v>
      </c>
      <c r="AI69" s="6" t="s">
        <v>17</v>
      </c>
      <c r="AJ69" s="6" t="s">
        <v>17</v>
      </c>
      <c r="AK69" s="6" t="s">
        <v>17</v>
      </c>
      <c r="AL69" s="6" t="s">
        <v>17</v>
      </c>
      <c r="AM69" s="6" t="s">
        <v>17</v>
      </c>
      <c r="AN69" s="6" t="s">
        <v>17</v>
      </c>
      <c r="AO69" s="6" t="s">
        <v>17</v>
      </c>
      <c r="AP69" s="6" t="s">
        <v>17</v>
      </c>
      <c r="AQ69" s="6" t="s">
        <v>17</v>
      </c>
      <c r="AR69" s="6" t="s">
        <v>17</v>
      </c>
      <c r="AS69" s="6" t="s">
        <v>17</v>
      </c>
      <c r="AT69" s="6" t="s">
        <v>17</v>
      </c>
      <c r="AU69" s="6" t="s">
        <v>17</v>
      </c>
      <c r="AV69" s="6" t="s">
        <v>17</v>
      </c>
      <c r="AW69" s="6" t="s">
        <v>17</v>
      </c>
      <c r="AX69" s="6" t="s">
        <v>17</v>
      </c>
      <c r="AY69" s="6" t="s">
        <v>17</v>
      </c>
      <c r="AZ69" s="6" t="s">
        <v>17</v>
      </c>
      <c r="BA69" s="6" t="s">
        <v>17</v>
      </c>
      <c r="BB69" s="6" t="s">
        <v>17</v>
      </c>
      <c r="BC69" s="6" t="s">
        <v>17</v>
      </c>
      <c r="BD69" s="6" t="s">
        <v>17</v>
      </c>
    </row>
    <row r="70" spans="1:56" ht="12.75">
      <c r="A70" s="6" t="str">
        <f>HYPERLINK("http://www.congressweb.com/nrln/bills/detail/id/30264","H.R.6813: Promoting Alzheimer's Awareness to Prevent Elder Abuse Act")</f>
        <v>H.R.6813: Promoting Alzheimer's Awareness to Prevent Elder Abuse Act</v>
      </c>
      <c r="B70" s="6" t="s">
        <v>16</v>
      </c>
      <c r="C70" s="6" t="s">
        <v>0</v>
      </c>
      <c r="D70" s="6" t="s">
        <v>17</v>
      </c>
      <c r="E70" s="6" t="s">
        <v>17</v>
      </c>
      <c r="F70" s="3" t="s">
        <v>18</v>
      </c>
      <c r="G70" s="3" t="s">
        <v>18</v>
      </c>
      <c r="H70" s="6" t="s">
        <v>17</v>
      </c>
      <c r="I70" s="6" t="s">
        <v>17</v>
      </c>
      <c r="J70" s="6" t="s">
        <v>17</v>
      </c>
      <c r="K70" s="6" t="s">
        <v>17</v>
      </c>
      <c r="L70" s="6" t="s">
        <v>17</v>
      </c>
      <c r="M70" s="6" t="s">
        <v>17</v>
      </c>
      <c r="N70" s="3" t="s">
        <v>18</v>
      </c>
      <c r="O70" s="6" t="s">
        <v>17</v>
      </c>
      <c r="P70" s="6" t="s">
        <v>17</v>
      </c>
      <c r="Q70" s="3" t="s">
        <v>18</v>
      </c>
      <c r="R70" s="3" t="s">
        <v>18</v>
      </c>
      <c r="S70" s="6" t="s">
        <v>17</v>
      </c>
      <c r="T70" s="3" t="s">
        <v>18</v>
      </c>
      <c r="U70" s="3" t="s">
        <v>18</v>
      </c>
      <c r="V70" s="6" t="s">
        <v>17</v>
      </c>
      <c r="W70" s="6" t="s">
        <v>17</v>
      </c>
      <c r="X70" s="6" t="s">
        <v>17</v>
      </c>
      <c r="Y70" s="6" t="s">
        <v>17</v>
      </c>
      <c r="Z70" s="6" t="s">
        <v>17</v>
      </c>
      <c r="AA70" s="6" t="s">
        <v>17</v>
      </c>
      <c r="AB70" s="6" t="s">
        <v>17</v>
      </c>
      <c r="AC70" s="6" t="s">
        <v>17</v>
      </c>
      <c r="AD70" s="6" t="s">
        <v>17</v>
      </c>
      <c r="AE70" s="6" t="s">
        <v>17</v>
      </c>
      <c r="AF70" s="6" t="s">
        <v>17</v>
      </c>
      <c r="AG70" s="6" t="s">
        <v>17</v>
      </c>
      <c r="AH70" s="6" t="s">
        <v>17</v>
      </c>
      <c r="AI70" s="6" t="s">
        <v>17</v>
      </c>
      <c r="AJ70" s="6" t="s">
        <v>17</v>
      </c>
      <c r="AK70" s="6" t="s">
        <v>17</v>
      </c>
      <c r="AL70" s="6" t="s">
        <v>17</v>
      </c>
      <c r="AM70" s="6" t="s">
        <v>17</v>
      </c>
      <c r="AN70" s="6" t="s">
        <v>17</v>
      </c>
      <c r="AO70" s="6" t="s">
        <v>17</v>
      </c>
      <c r="AP70" s="3" t="s">
        <v>18</v>
      </c>
      <c r="AQ70" s="6" t="s">
        <v>17</v>
      </c>
      <c r="AR70" s="6" t="s">
        <v>17</v>
      </c>
      <c r="AS70" s="6" t="s">
        <v>17</v>
      </c>
      <c r="AT70" s="3" t="s">
        <v>18</v>
      </c>
      <c r="AU70" s="6" t="s">
        <v>17</v>
      </c>
      <c r="AV70" s="3" t="s">
        <v>18</v>
      </c>
      <c r="AW70" s="6" t="s">
        <v>17</v>
      </c>
      <c r="AX70" s="6" t="s">
        <v>17</v>
      </c>
      <c r="AY70" s="6" t="s">
        <v>17</v>
      </c>
      <c r="AZ70" s="6" t="s">
        <v>17</v>
      </c>
      <c r="BA70" s="6" t="s">
        <v>17</v>
      </c>
      <c r="BB70" s="3" t="s">
        <v>18</v>
      </c>
      <c r="BC70" s="6" t="s">
        <v>17</v>
      </c>
      <c r="BD70" s="3" t="s">
        <v>18</v>
      </c>
    </row>
    <row r="71" spans="1:56" ht="12.75">
      <c r="A71" s="6" t="str">
        <f>HYPERLINK("http://www.congressweb.com/nrln/bills/detail/id/29841","H.R.6179: Increasing Access to Biosimilars Act of 2020")</f>
        <v>H.R.6179: Increasing Access to Biosimilars Act of 2020</v>
      </c>
      <c r="B71" s="6" t="s">
        <v>16</v>
      </c>
      <c r="C71" s="6" t="s">
        <v>0</v>
      </c>
      <c r="D71" s="6" t="s">
        <v>17</v>
      </c>
      <c r="E71" s="6" t="s">
        <v>17</v>
      </c>
      <c r="F71" s="6" t="s">
        <v>17</v>
      </c>
      <c r="G71" s="6" t="s">
        <v>17</v>
      </c>
      <c r="H71" s="6" t="s">
        <v>17</v>
      </c>
      <c r="I71" s="6" t="s">
        <v>17</v>
      </c>
      <c r="J71" s="6" t="s">
        <v>17</v>
      </c>
      <c r="K71" s="6" t="s">
        <v>17</v>
      </c>
      <c r="L71" s="6" t="s">
        <v>17</v>
      </c>
      <c r="M71" s="6" t="s">
        <v>17</v>
      </c>
      <c r="N71" s="6" t="s">
        <v>17</v>
      </c>
      <c r="O71" s="6" t="s">
        <v>17</v>
      </c>
      <c r="P71" s="6" t="s">
        <v>17</v>
      </c>
      <c r="Q71" s="6" t="s">
        <v>17</v>
      </c>
      <c r="R71" s="6" t="s">
        <v>17</v>
      </c>
      <c r="S71" s="6" t="s">
        <v>17</v>
      </c>
      <c r="T71" s="6" t="s">
        <v>17</v>
      </c>
      <c r="U71" s="6" t="s">
        <v>17</v>
      </c>
      <c r="V71" s="6" t="s">
        <v>17</v>
      </c>
      <c r="W71" s="6" t="s">
        <v>17</v>
      </c>
      <c r="X71" s="6" t="s">
        <v>17</v>
      </c>
      <c r="Y71" s="6" t="s">
        <v>17</v>
      </c>
      <c r="Z71" s="6" t="s">
        <v>17</v>
      </c>
      <c r="AA71" s="6" t="s">
        <v>17</v>
      </c>
      <c r="AB71" s="6" t="s">
        <v>17</v>
      </c>
      <c r="AC71" s="6" t="s">
        <v>17</v>
      </c>
      <c r="AD71" s="6" t="s">
        <v>17</v>
      </c>
      <c r="AE71" s="6" t="s">
        <v>17</v>
      </c>
      <c r="AF71" s="3" t="s">
        <v>18</v>
      </c>
      <c r="AG71" s="6" t="s">
        <v>17</v>
      </c>
      <c r="AH71" s="6" t="s">
        <v>17</v>
      </c>
      <c r="AI71" s="6" t="s">
        <v>17</v>
      </c>
      <c r="AJ71" s="6" t="s">
        <v>17</v>
      </c>
      <c r="AK71" s="6" t="s">
        <v>17</v>
      </c>
      <c r="AL71" s="6" t="s">
        <v>17</v>
      </c>
      <c r="AM71" s="6" t="s">
        <v>17</v>
      </c>
      <c r="AN71" s="6" t="s">
        <v>17</v>
      </c>
      <c r="AO71" s="6" t="s">
        <v>17</v>
      </c>
      <c r="AP71" s="6" t="s">
        <v>17</v>
      </c>
      <c r="AQ71" s="6" t="s">
        <v>17</v>
      </c>
      <c r="AR71" s="6" t="s">
        <v>17</v>
      </c>
      <c r="AS71" s="6" t="s">
        <v>17</v>
      </c>
      <c r="AT71" s="6" t="s">
        <v>17</v>
      </c>
      <c r="AU71" s="6" t="s">
        <v>17</v>
      </c>
      <c r="AV71" s="6" t="s">
        <v>17</v>
      </c>
      <c r="AW71" s="6" t="s">
        <v>17</v>
      </c>
      <c r="AX71" s="6" t="s">
        <v>17</v>
      </c>
      <c r="AY71" s="6" t="s">
        <v>17</v>
      </c>
      <c r="AZ71" s="6" t="s">
        <v>17</v>
      </c>
      <c r="BA71" s="6" t="s">
        <v>17</v>
      </c>
      <c r="BB71" s="6" t="s">
        <v>17</v>
      </c>
      <c r="BC71" s="6" t="s">
        <v>17</v>
      </c>
      <c r="BD71" s="6" t="s">
        <v>17</v>
      </c>
    </row>
    <row r="72" spans="1:56" ht="12.75">
      <c r="A72" s="6" t="str">
        <f>HYPERLINK("http://www.congressweb.com/nrln/bills/detail/id/29393","H.R.5534: Comprehensive Immunosuppressive Drug Coverage for Kidney Transplant Patients Act of 2019")</f>
        <v>H.R.5534: Comprehensive Immunosuppressive Drug Coverage for Kidney Transplant Patients Act of 2019</v>
      </c>
      <c r="B72" s="6" t="s">
        <v>16</v>
      </c>
      <c r="C72" s="6" t="s">
        <v>0</v>
      </c>
      <c r="D72" s="6" t="s">
        <v>17</v>
      </c>
      <c r="E72" s="6" t="s">
        <v>17</v>
      </c>
      <c r="F72" s="6" t="s">
        <v>17</v>
      </c>
      <c r="G72" s="6" t="s">
        <v>17</v>
      </c>
      <c r="H72" s="3" t="s">
        <v>18</v>
      </c>
      <c r="I72" s="6" t="s">
        <v>17</v>
      </c>
      <c r="J72" s="6" t="s">
        <v>17</v>
      </c>
      <c r="K72" s="6" t="s">
        <v>17</v>
      </c>
      <c r="L72" s="6" t="s">
        <v>17</v>
      </c>
      <c r="M72" s="6" t="s">
        <v>17</v>
      </c>
      <c r="N72" s="6" t="s">
        <v>17</v>
      </c>
      <c r="O72" s="6" t="s">
        <v>17</v>
      </c>
      <c r="P72" s="6" t="s">
        <v>17</v>
      </c>
      <c r="Q72" s="6" t="s">
        <v>17</v>
      </c>
      <c r="R72" s="6" t="s">
        <v>17</v>
      </c>
      <c r="S72" s="3" t="s">
        <v>18</v>
      </c>
      <c r="T72" s="6" t="s">
        <v>17</v>
      </c>
      <c r="U72" s="3" t="s">
        <v>18</v>
      </c>
      <c r="V72" s="3" t="s">
        <v>18</v>
      </c>
      <c r="W72" s="6" t="s">
        <v>17</v>
      </c>
      <c r="X72" s="6" t="s">
        <v>17</v>
      </c>
      <c r="Y72" s="6" t="s">
        <v>17</v>
      </c>
      <c r="Z72" s="6" t="s">
        <v>17</v>
      </c>
      <c r="AA72" s="6" t="s">
        <v>17</v>
      </c>
      <c r="AB72" s="6" t="s">
        <v>17</v>
      </c>
      <c r="AC72" s="3" t="s">
        <v>18</v>
      </c>
      <c r="AD72" s="6" t="s">
        <v>17</v>
      </c>
      <c r="AE72" s="6" t="s">
        <v>17</v>
      </c>
      <c r="AF72" s="6" t="s">
        <v>17</v>
      </c>
      <c r="AG72" s="6" t="s">
        <v>17</v>
      </c>
      <c r="AH72" s="3" t="s">
        <v>18</v>
      </c>
      <c r="AI72" s="6" t="s">
        <v>17</v>
      </c>
      <c r="AJ72" s="6" t="s">
        <v>17</v>
      </c>
      <c r="AK72" s="6" t="s">
        <v>17</v>
      </c>
      <c r="AL72" s="6" t="s">
        <v>17</v>
      </c>
      <c r="AM72" s="6" t="s">
        <v>17</v>
      </c>
      <c r="AN72" s="6" t="s">
        <v>17</v>
      </c>
      <c r="AO72" s="6" t="s">
        <v>17</v>
      </c>
      <c r="AP72" s="3" t="s">
        <v>18</v>
      </c>
      <c r="AQ72" s="3" t="s">
        <v>18</v>
      </c>
      <c r="AR72" s="6" t="s">
        <v>17</v>
      </c>
      <c r="AS72" s="6" t="s">
        <v>17</v>
      </c>
      <c r="AT72" s="6" t="s">
        <v>17</v>
      </c>
      <c r="AU72" s="6" t="s">
        <v>17</v>
      </c>
      <c r="AV72" s="3" t="s">
        <v>18</v>
      </c>
      <c r="AW72" s="6" t="s">
        <v>17</v>
      </c>
      <c r="AX72" s="6" t="s">
        <v>17</v>
      </c>
      <c r="AY72" s="6" t="s">
        <v>17</v>
      </c>
      <c r="AZ72" s="6" t="s">
        <v>17</v>
      </c>
      <c r="BA72" s="6" t="s">
        <v>17</v>
      </c>
      <c r="BB72" s="6" t="s">
        <v>17</v>
      </c>
      <c r="BC72" s="6" t="s">
        <v>17</v>
      </c>
      <c r="BD72" s="6" t="s">
        <v>17</v>
      </c>
    </row>
    <row r="73" spans="1:56" ht="12.75">
      <c r="A73" s="6" t="str">
        <f>HYPERLINK("http://www.congressweb.com/nrln/bills/detail/id/29569","H.R.5306: Know Your Social Security Act")</f>
        <v>H.R.5306: Know Your Social Security Act</v>
      </c>
      <c r="B73" s="6" t="s">
        <v>16</v>
      </c>
      <c r="C73" s="6" t="s">
        <v>0</v>
      </c>
      <c r="D73" s="6" t="s">
        <v>17</v>
      </c>
      <c r="E73" s="6" t="s">
        <v>17</v>
      </c>
      <c r="F73" s="6" t="s">
        <v>17</v>
      </c>
      <c r="G73" s="6" t="s">
        <v>17</v>
      </c>
      <c r="H73" s="6" t="s">
        <v>17</v>
      </c>
      <c r="I73" s="6" t="s">
        <v>17</v>
      </c>
      <c r="J73" s="6" t="s">
        <v>17</v>
      </c>
      <c r="K73" s="6" t="s">
        <v>17</v>
      </c>
      <c r="L73" s="6" t="s">
        <v>17</v>
      </c>
      <c r="M73" s="6" t="s">
        <v>17</v>
      </c>
      <c r="N73" s="6" t="s">
        <v>17</v>
      </c>
      <c r="O73" s="6" t="s">
        <v>17</v>
      </c>
      <c r="P73" s="6" t="s">
        <v>17</v>
      </c>
      <c r="Q73" s="6" t="s">
        <v>17</v>
      </c>
      <c r="R73" s="6" t="s">
        <v>17</v>
      </c>
      <c r="S73" s="6" t="s">
        <v>17</v>
      </c>
      <c r="T73" s="6" t="s">
        <v>17</v>
      </c>
      <c r="U73" s="6" t="s">
        <v>17</v>
      </c>
      <c r="V73" s="3" t="s">
        <v>18</v>
      </c>
      <c r="W73" s="6" t="s">
        <v>17</v>
      </c>
      <c r="X73" s="6" t="s">
        <v>17</v>
      </c>
      <c r="Y73" s="6" t="s">
        <v>17</v>
      </c>
      <c r="Z73" s="6" t="s">
        <v>17</v>
      </c>
      <c r="AA73" s="6" t="s">
        <v>17</v>
      </c>
      <c r="AB73" s="6" t="s">
        <v>17</v>
      </c>
      <c r="AC73" s="6" t="s">
        <v>17</v>
      </c>
      <c r="AD73" s="6" t="s">
        <v>17</v>
      </c>
      <c r="AE73" s="6" t="s">
        <v>17</v>
      </c>
      <c r="AF73" s="6" t="s">
        <v>17</v>
      </c>
      <c r="AG73" s="6" t="s">
        <v>17</v>
      </c>
      <c r="AH73" s="6" t="s">
        <v>17</v>
      </c>
      <c r="AI73" s="3" t="s">
        <v>18</v>
      </c>
      <c r="AJ73" s="6" t="s">
        <v>17</v>
      </c>
      <c r="AK73" s="6" t="s">
        <v>17</v>
      </c>
      <c r="AL73" s="6" t="s">
        <v>17</v>
      </c>
      <c r="AM73" s="6" t="s">
        <v>17</v>
      </c>
      <c r="AN73" s="6" t="s">
        <v>17</v>
      </c>
      <c r="AO73" s="3" t="s">
        <v>18</v>
      </c>
      <c r="AP73" s="6" t="s">
        <v>17</v>
      </c>
      <c r="AQ73" s="6" t="s">
        <v>17</v>
      </c>
      <c r="AR73" s="6" t="s">
        <v>17</v>
      </c>
      <c r="AS73" s="6" t="s">
        <v>17</v>
      </c>
      <c r="AT73" s="6" t="s">
        <v>17</v>
      </c>
      <c r="AU73" s="6" t="s">
        <v>17</v>
      </c>
      <c r="AV73" s="6" t="s">
        <v>17</v>
      </c>
      <c r="AW73" s="6" t="s">
        <v>17</v>
      </c>
      <c r="AX73" s="6" t="s">
        <v>17</v>
      </c>
      <c r="AY73" s="6" t="s">
        <v>17</v>
      </c>
      <c r="AZ73" s="6" t="s">
        <v>17</v>
      </c>
      <c r="BA73" s="6" t="s">
        <v>17</v>
      </c>
      <c r="BB73" s="6" t="s">
        <v>17</v>
      </c>
      <c r="BC73" s="6" t="s">
        <v>17</v>
      </c>
      <c r="BD73" s="6" t="s">
        <v>17</v>
      </c>
    </row>
    <row r="74" spans="1:56" ht="12.75">
      <c r="A74" s="6" t="str">
        <f>HYPERLINK("http://www.congressweb.com/nrln/bills/detail/id/29177","H.R.5216: Quality Care For Nursing Home Residents Act of 2019")</f>
        <v>H.R.5216: Quality Care For Nursing Home Residents Act of 2019</v>
      </c>
      <c r="B74" s="6" t="s">
        <v>16</v>
      </c>
      <c r="C74" s="6" t="s">
        <v>0</v>
      </c>
      <c r="D74" s="6" t="s">
        <v>17</v>
      </c>
      <c r="E74" s="6" t="s">
        <v>17</v>
      </c>
      <c r="F74" s="3" t="s">
        <v>18</v>
      </c>
      <c r="G74" s="6" t="s">
        <v>17</v>
      </c>
      <c r="H74" s="6" t="s">
        <v>17</v>
      </c>
      <c r="I74" s="3" t="s">
        <v>18</v>
      </c>
      <c r="J74" s="6" t="s">
        <v>17</v>
      </c>
      <c r="K74" s="6" t="s">
        <v>17</v>
      </c>
      <c r="L74" s="6" t="s">
        <v>17</v>
      </c>
      <c r="M74" s="6" t="s">
        <v>17</v>
      </c>
      <c r="N74" s="3" t="s">
        <v>18</v>
      </c>
      <c r="O74" s="6" t="s">
        <v>17</v>
      </c>
      <c r="P74" s="3" t="s">
        <v>18</v>
      </c>
      <c r="Q74" s="6" t="s">
        <v>17</v>
      </c>
      <c r="R74" s="6" t="s">
        <v>17</v>
      </c>
      <c r="S74" s="6" t="s">
        <v>17</v>
      </c>
      <c r="T74" s="3" t="s">
        <v>18</v>
      </c>
      <c r="U74" s="6" t="s">
        <v>17</v>
      </c>
      <c r="V74" s="6" t="s">
        <v>17</v>
      </c>
      <c r="W74" s="6" t="s">
        <v>17</v>
      </c>
      <c r="X74" s="6" t="s">
        <v>17</v>
      </c>
      <c r="Y74" s="6" t="s">
        <v>17</v>
      </c>
      <c r="Z74" s="6" t="s">
        <v>17</v>
      </c>
      <c r="AA74" s="6" t="s">
        <v>17</v>
      </c>
      <c r="AB74" s="6" t="s">
        <v>17</v>
      </c>
      <c r="AC74" s="6" t="s">
        <v>17</v>
      </c>
      <c r="AD74" s="3" t="s">
        <v>18</v>
      </c>
      <c r="AE74" s="3" t="s">
        <v>18</v>
      </c>
      <c r="AF74" s="6" t="s">
        <v>17</v>
      </c>
      <c r="AG74" s="6" t="s">
        <v>17</v>
      </c>
      <c r="AH74" s="6" t="s">
        <v>17</v>
      </c>
      <c r="AI74" s="6" t="s">
        <v>17</v>
      </c>
      <c r="AJ74" s="6" t="s">
        <v>17</v>
      </c>
      <c r="AK74" s="6" t="s">
        <v>17</v>
      </c>
      <c r="AL74" s="6" t="s">
        <v>17</v>
      </c>
      <c r="AM74" s="6" t="s">
        <v>17</v>
      </c>
      <c r="AN74" s="3" t="s">
        <v>18</v>
      </c>
      <c r="AO74" s="6" t="s">
        <v>17</v>
      </c>
      <c r="AP74" s="6" t="s">
        <v>17</v>
      </c>
      <c r="AQ74" s="3" t="s">
        <v>18</v>
      </c>
      <c r="AR74" s="6" t="s">
        <v>17</v>
      </c>
      <c r="AS74" s="6" t="s">
        <v>17</v>
      </c>
      <c r="AT74" s="6" t="s">
        <v>17</v>
      </c>
      <c r="AU74" s="6" t="s">
        <v>17</v>
      </c>
      <c r="AV74" s="6" t="s">
        <v>17</v>
      </c>
      <c r="AW74" s="6" t="s">
        <v>17</v>
      </c>
      <c r="AX74" s="6" t="s">
        <v>17</v>
      </c>
      <c r="AY74" s="6" t="s">
        <v>17</v>
      </c>
      <c r="AZ74" s="6" t="s">
        <v>17</v>
      </c>
      <c r="BA74" s="6" t="s">
        <v>17</v>
      </c>
      <c r="BB74" s="6" t="s">
        <v>17</v>
      </c>
      <c r="BC74" s="6" t="s">
        <v>17</v>
      </c>
      <c r="BD74" s="6" t="s">
        <v>17</v>
      </c>
    </row>
    <row r="75" spans="1:56" ht="12.75">
      <c r="A75" s="6" t="str">
        <f>HYPERLINK("http://www.congressweb.com/nrln/bills/detail/id/29040","H.R.5076: Protecting Seniors Through Immunization Act of 2019")</f>
        <v>H.R.5076: Protecting Seniors Through Immunization Act of 2019</v>
      </c>
      <c r="B75" s="6" t="s">
        <v>16</v>
      </c>
      <c r="C75" s="6" t="s">
        <v>0</v>
      </c>
      <c r="D75" s="6" t="s">
        <v>17</v>
      </c>
      <c r="E75" s="6" t="s">
        <v>17</v>
      </c>
      <c r="F75" s="3" t="s">
        <v>18</v>
      </c>
      <c r="G75" s="6" t="s">
        <v>17</v>
      </c>
      <c r="H75" s="6" t="s">
        <v>17</v>
      </c>
      <c r="I75" s="3" t="s">
        <v>18</v>
      </c>
      <c r="J75" s="3" t="s">
        <v>18</v>
      </c>
      <c r="K75" s="6" t="s">
        <v>17</v>
      </c>
      <c r="L75" s="6" t="s">
        <v>17</v>
      </c>
      <c r="M75" s="6" t="s">
        <v>17</v>
      </c>
      <c r="N75" s="6" t="s">
        <v>17</v>
      </c>
      <c r="O75" s="6" t="s">
        <v>17</v>
      </c>
      <c r="P75" s="6" t="s">
        <v>17</v>
      </c>
      <c r="Q75" s="6" t="s">
        <v>17</v>
      </c>
      <c r="R75" s="6" t="s">
        <v>17</v>
      </c>
      <c r="S75" s="6" t="s">
        <v>17</v>
      </c>
      <c r="T75" s="6" t="s">
        <v>17</v>
      </c>
      <c r="U75" s="6" t="s">
        <v>17</v>
      </c>
      <c r="V75" s="6" t="s">
        <v>17</v>
      </c>
      <c r="W75" s="6" t="s">
        <v>17</v>
      </c>
      <c r="X75" s="6" t="s">
        <v>17</v>
      </c>
      <c r="Y75" s="6" t="s">
        <v>17</v>
      </c>
      <c r="Z75" s="6" t="s">
        <v>17</v>
      </c>
      <c r="AA75" s="6" t="s">
        <v>17</v>
      </c>
      <c r="AB75" s="6" t="s">
        <v>17</v>
      </c>
      <c r="AC75" s="6" t="s">
        <v>17</v>
      </c>
      <c r="AD75" s="3" t="s">
        <v>18</v>
      </c>
      <c r="AE75" s="6" t="s">
        <v>17</v>
      </c>
      <c r="AF75" s="3" t="s">
        <v>18</v>
      </c>
      <c r="AG75" s="6" t="s">
        <v>17</v>
      </c>
      <c r="AH75" s="3" t="s">
        <v>18</v>
      </c>
      <c r="AI75" s="6" t="s">
        <v>17</v>
      </c>
      <c r="AJ75" s="3" t="s">
        <v>18</v>
      </c>
      <c r="AK75" s="6" t="s">
        <v>17</v>
      </c>
      <c r="AL75" s="6" t="s">
        <v>17</v>
      </c>
      <c r="AM75" s="6" t="s">
        <v>17</v>
      </c>
      <c r="AN75" s="6" t="s">
        <v>17</v>
      </c>
      <c r="AO75" s="6" t="s">
        <v>17</v>
      </c>
      <c r="AP75" s="6" t="s">
        <v>17</v>
      </c>
      <c r="AQ75" s="3" t="s">
        <v>18</v>
      </c>
      <c r="AR75" s="6" t="s">
        <v>17</v>
      </c>
      <c r="AS75" s="6" t="s">
        <v>17</v>
      </c>
      <c r="AT75" s="6" t="s">
        <v>17</v>
      </c>
      <c r="AU75" s="3" t="s">
        <v>18</v>
      </c>
      <c r="AV75" s="3" t="s">
        <v>18</v>
      </c>
      <c r="AW75" s="6" t="s">
        <v>17</v>
      </c>
      <c r="AX75" s="3" t="s">
        <v>18</v>
      </c>
      <c r="AY75" s="6" t="s">
        <v>17</v>
      </c>
      <c r="AZ75" s="6" t="s">
        <v>17</v>
      </c>
      <c r="BA75" s="6" t="s">
        <v>17</v>
      </c>
      <c r="BB75" s="6" t="s">
        <v>17</v>
      </c>
      <c r="BC75" s="6" t="s">
        <v>17</v>
      </c>
      <c r="BD75" s="6" t="s">
        <v>17</v>
      </c>
    </row>
    <row r="76" spans="1:56" ht="12.75">
      <c r="A76" s="6" t="str">
        <f>HYPERLINK("http://www.congressweb.com/nrln/bills/detail/id/29720","H.R.4907: Time to Rescue United States Trust (TRUST) Act")</f>
        <v>H.R.4907: Time to Rescue United States Trust (TRUST) Act</v>
      </c>
      <c r="B76" s="6" t="s">
        <v>19</v>
      </c>
      <c r="C76" s="6" t="s">
        <v>20</v>
      </c>
      <c r="D76" s="3" t="s">
        <v>18</v>
      </c>
      <c r="E76" s="3" t="s">
        <v>18</v>
      </c>
      <c r="F76" s="3" t="s">
        <v>18</v>
      </c>
      <c r="G76" s="3" t="s">
        <v>18</v>
      </c>
      <c r="H76" s="3" t="s">
        <v>18</v>
      </c>
      <c r="I76" s="3" t="s">
        <v>18</v>
      </c>
      <c r="J76" s="3" t="s">
        <v>18</v>
      </c>
      <c r="K76" s="3" t="s">
        <v>18</v>
      </c>
      <c r="L76" s="3" t="s">
        <v>18</v>
      </c>
      <c r="M76" s="3" t="s">
        <v>18</v>
      </c>
      <c r="N76" s="3" t="s">
        <v>18</v>
      </c>
      <c r="O76" s="3" t="s">
        <v>18</v>
      </c>
      <c r="P76" s="3" t="s">
        <v>18</v>
      </c>
      <c r="Q76" s="3" t="s">
        <v>18</v>
      </c>
      <c r="R76" s="3" t="s">
        <v>18</v>
      </c>
      <c r="S76" s="3" t="s">
        <v>18</v>
      </c>
      <c r="T76" s="3" t="s">
        <v>18</v>
      </c>
      <c r="U76" s="3" t="s">
        <v>18</v>
      </c>
      <c r="V76" s="3" t="s">
        <v>18</v>
      </c>
      <c r="W76" s="3" t="s">
        <v>18</v>
      </c>
      <c r="X76" s="3" t="s">
        <v>18</v>
      </c>
      <c r="Y76" s="3" t="s">
        <v>18</v>
      </c>
      <c r="Z76" s="3" t="s">
        <v>18</v>
      </c>
      <c r="AA76" s="3" t="s">
        <v>18</v>
      </c>
      <c r="AB76" s="3" t="s">
        <v>18</v>
      </c>
      <c r="AC76" s="3" t="s">
        <v>18</v>
      </c>
      <c r="AD76" s="3" t="s">
        <v>18</v>
      </c>
      <c r="AE76" s="3" t="s">
        <v>18</v>
      </c>
      <c r="AF76" s="3" t="s">
        <v>18</v>
      </c>
      <c r="AG76" s="3" t="s">
        <v>18</v>
      </c>
      <c r="AH76" s="3" t="s">
        <v>18</v>
      </c>
      <c r="AI76" s="3" t="s">
        <v>18</v>
      </c>
      <c r="AJ76" s="3" t="s">
        <v>18</v>
      </c>
      <c r="AK76" s="3" t="s">
        <v>18</v>
      </c>
      <c r="AL76" s="3" t="s">
        <v>18</v>
      </c>
      <c r="AM76" s="3" t="s">
        <v>18</v>
      </c>
      <c r="AN76" s="3" t="s">
        <v>18</v>
      </c>
      <c r="AO76" s="3" t="s">
        <v>18</v>
      </c>
      <c r="AP76" s="6" t="s">
        <v>17</v>
      </c>
      <c r="AQ76" s="3" t="s">
        <v>18</v>
      </c>
      <c r="AR76" s="3" t="s">
        <v>18</v>
      </c>
      <c r="AS76" s="3" t="s">
        <v>18</v>
      </c>
      <c r="AT76" s="3" t="s">
        <v>18</v>
      </c>
      <c r="AU76" s="3" t="s">
        <v>18</v>
      </c>
      <c r="AV76" s="3" t="s">
        <v>18</v>
      </c>
      <c r="AW76" s="3" t="s">
        <v>18</v>
      </c>
      <c r="AX76" s="3" t="s">
        <v>18</v>
      </c>
      <c r="AY76" s="3" t="s">
        <v>18</v>
      </c>
      <c r="AZ76" s="3" t="s">
        <v>18</v>
      </c>
      <c r="BA76" s="3" t="s">
        <v>18</v>
      </c>
      <c r="BB76" s="3" t="s">
        <v>18</v>
      </c>
      <c r="BC76" s="6" t="s">
        <v>17</v>
      </c>
      <c r="BD76" s="3" t="s">
        <v>18</v>
      </c>
    </row>
    <row r="77" spans="1:56" ht="12.75">
      <c r="A77" s="6" t="str">
        <f>HYPERLINK("http://www.congressweb.com/nrln/bills/detail/id/28789","H.R.4676: Protecting Medicare Beneficiaries with Pre-Existing Conditions Act")</f>
        <v>H.R.4676: Protecting Medicare Beneficiaries with Pre-Existing Conditions Act</v>
      </c>
      <c r="B77" s="6" t="s">
        <v>16</v>
      </c>
      <c r="C77" s="6" t="s">
        <v>20</v>
      </c>
      <c r="D77" s="6" t="s">
        <v>17</v>
      </c>
      <c r="E77" s="6" t="s">
        <v>17</v>
      </c>
      <c r="F77" s="6" t="s">
        <v>17</v>
      </c>
      <c r="G77" s="6" t="s">
        <v>17</v>
      </c>
      <c r="H77" s="6" t="s">
        <v>17</v>
      </c>
      <c r="I77" s="6" t="s">
        <v>17</v>
      </c>
      <c r="J77" s="6" t="s">
        <v>17</v>
      </c>
      <c r="K77" s="6" t="s">
        <v>17</v>
      </c>
      <c r="L77" s="6" t="s">
        <v>17</v>
      </c>
      <c r="M77" s="6" t="s">
        <v>17</v>
      </c>
      <c r="N77" s="6" t="s">
        <v>17</v>
      </c>
      <c r="O77" s="6" t="s">
        <v>17</v>
      </c>
      <c r="P77" s="6" t="s">
        <v>17</v>
      </c>
      <c r="Q77" s="6" t="s">
        <v>17</v>
      </c>
      <c r="R77" s="6" t="s">
        <v>17</v>
      </c>
      <c r="S77" s="6" t="s">
        <v>17</v>
      </c>
      <c r="T77" s="6" t="s">
        <v>17</v>
      </c>
      <c r="U77" s="6" t="s">
        <v>17</v>
      </c>
      <c r="V77" s="6" t="s">
        <v>17</v>
      </c>
      <c r="W77" s="6" t="s">
        <v>17</v>
      </c>
      <c r="X77" s="6" t="s">
        <v>17</v>
      </c>
      <c r="Y77" s="6" t="s">
        <v>17</v>
      </c>
      <c r="Z77" s="6" t="s">
        <v>17</v>
      </c>
      <c r="AA77" s="6" t="s">
        <v>17</v>
      </c>
      <c r="AB77" s="6" t="s">
        <v>17</v>
      </c>
      <c r="AC77" s="6" t="s">
        <v>17</v>
      </c>
      <c r="AD77" s="6" t="s">
        <v>17</v>
      </c>
      <c r="AE77" s="6" t="s">
        <v>17</v>
      </c>
      <c r="AF77" s="6" t="s">
        <v>17</v>
      </c>
      <c r="AG77" s="6" t="s">
        <v>17</v>
      </c>
      <c r="AH77" s="6" t="s">
        <v>17</v>
      </c>
      <c r="AI77" s="6" t="s">
        <v>17</v>
      </c>
      <c r="AJ77" s="6" t="s">
        <v>17</v>
      </c>
      <c r="AK77" s="6" t="s">
        <v>17</v>
      </c>
      <c r="AL77" s="6" t="s">
        <v>17</v>
      </c>
      <c r="AM77" s="6" t="s">
        <v>17</v>
      </c>
      <c r="AN77" s="6" t="s">
        <v>17</v>
      </c>
      <c r="AO77" s="6" t="s">
        <v>17</v>
      </c>
      <c r="AP77" s="6" t="s">
        <v>17</v>
      </c>
      <c r="AQ77" s="6" t="s">
        <v>17</v>
      </c>
      <c r="AR77" s="6" t="s">
        <v>17</v>
      </c>
      <c r="AS77" s="6" t="s">
        <v>17</v>
      </c>
      <c r="AT77" s="6" t="s">
        <v>17</v>
      </c>
      <c r="AU77" s="6" t="s">
        <v>17</v>
      </c>
      <c r="AV77" s="6" t="s">
        <v>17</v>
      </c>
      <c r="AW77" s="6" t="s">
        <v>17</v>
      </c>
      <c r="AX77" s="6" t="s">
        <v>17</v>
      </c>
      <c r="AY77" s="6" t="s">
        <v>17</v>
      </c>
      <c r="AZ77" s="6" t="s">
        <v>17</v>
      </c>
      <c r="BA77" s="6" t="s">
        <v>17</v>
      </c>
      <c r="BB77" s="6" t="s">
        <v>17</v>
      </c>
      <c r="BC77" s="6" t="s">
        <v>17</v>
      </c>
      <c r="BD77" s="6" t="s">
        <v>17</v>
      </c>
    </row>
    <row r="78" spans="1:56" ht="12.75">
      <c r="A78" s="6" t="str">
        <f>HYPERLINK("http://www.congressweb.com/nrln/bills/detail/id/29648","H.R.4650: Medicare Dental Coverage Act of 2019")</f>
        <v>H.R.4650: Medicare Dental Coverage Act of 2019</v>
      </c>
      <c r="B78" s="6" t="s">
        <v>78</v>
      </c>
      <c r="C78" s="6" t="s">
        <v>0</v>
      </c>
      <c r="D78" s="6" t="s">
        <v>17</v>
      </c>
      <c r="E78" s="6" t="s">
        <v>17</v>
      </c>
      <c r="F78" s="6" t="s">
        <v>17</v>
      </c>
      <c r="G78" s="6" t="s">
        <v>17</v>
      </c>
      <c r="H78" s="6" t="s">
        <v>17</v>
      </c>
      <c r="I78" s="6" t="s">
        <v>17</v>
      </c>
      <c r="J78" s="6" t="s">
        <v>17</v>
      </c>
      <c r="K78" s="6" t="s">
        <v>17</v>
      </c>
      <c r="L78" s="6" t="s">
        <v>17</v>
      </c>
      <c r="M78" s="6" t="s">
        <v>17</v>
      </c>
      <c r="N78" s="6" t="s">
        <v>17</v>
      </c>
      <c r="O78" s="6" t="s">
        <v>17</v>
      </c>
      <c r="P78" s="6" t="s">
        <v>17</v>
      </c>
      <c r="Q78" s="6" t="s">
        <v>17</v>
      </c>
      <c r="R78" s="6" t="s">
        <v>17</v>
      </c>
      <c r="S78" s="6" t="s">
        <v>17</v>
      </c>
      <c r="T78" s="6" t="s">
        <v>17</v>
      </c>
      <c r="U78" s="6" t="s">
        <v>17</v>
      </c>
      <c r="V78" s="6" t="s">
        <v>17</v>
      </c>
      <c r="W78" s="6" t="s">
        <v>17</v>
      </c>
      <c r="X78" s="6" t="s">
        <v>17</v>
      </c>
      <c r="Y78" s="6" t="s">
        <v>17</v>
      </c>
      <c r="Z78" s="6" t="s">
        <v>17</v>
      </c>
      <c r="AA78" s="6" t="s">
        <v>17</v>
      </c>
      <c r="AB78" s="6" t="s">
        <v>17</v>
      </c>
      <c r="AC78" s="6" t="s">
        <v>17</v>
      </c>
      <c r="AD78" s="6" t="s">
        <v>17</v>
      </c>
      <c r="AE78" s="6" t="s">
        <v>17</v>
      </c>
      <c r="AF78" s="6" t="s">
        <v>17</v>
      </c>
      <c r="AG78" s="6" t="s">
        <v>17</v>
      </c>
      <c r="AH78" s="6" t="s">
        <v>17</v>
      </c>
      <c r="AI78" s="6" t="s">
        <v>17</v>
      </c>
      <c r="AJ78" s="6" t="s">
        <v>17</v>
      </c>
      <c r="AK78" s="6" t="s">
        <v>17</v>
      </c>
      <c r="AL78" s="6" t="s">
        <v>17</v>
      </c>
      <c r="AM78" s="6" t="s">
        <v>17</v>
      </c>
      <c r="AN78" s="6" t="s">
        <v>17</v>
      </c>
      <c r="AO78" s="6" t="s">
        <v>17</v>
      </c>
      <c r="AP78" s="6" t="s">
        <v>17</v>
      </c>
      <c r="AQ78" s="6" t="s">
        <v>17</v>
      </c>
      <c r="AR78" s="6" t="s">
        <v>17</v>
      </c>
      <c r="AS78" s="6" t="s">
        <v>17</v>
      </c>
      <c r="AT78" s="6" t="s">
        <v>17</v>
      </c>
      <c r="AU78" s="6" t="s">
        <v>17</v>
      </c>
      <c r="AV78" s="6" t="s">
        <v>17</v>
      </c>
      <c r="AW78" s="6" t="s">
        <v>17</v>
      </c>
      <c r="AX78" s="6" t="s">
        <v>17</v>
      </c>
      <c r="AY78" s="6" t="s">
        <v>17</v>
      </c>
      <c r="AZ78" s="6" t="s">
        <v>17</v>
      </c>
      <c r="BA78" s="6" t="s">
        <v>17</v>
      </c>
      <c r="BB78" s="6" t="s">
        <v>17</v>
      </c>
      <c r="BC78" s="6" t="s">
        <v>17</v>
      </c>
      <c r="BD78" s="6" t="s">
        <v>17</v>
      </c>
    </row>
    <row r="79" spans="1:56" ht="12.75">
      <c r="A79" s="6" t="str">
        <f>HYPERLINK("http://www.congressweb.com/nrln/bills/detail/id/28771","H.R.4649: Capping Drug Costs for Seniors Act of 2019")</f>
        <v>H.R.4649: Capping Drug Costs for Seniors Act of 2019</v>
      </c>
      <c r="B79" s="6" t="s">
        <v>16</v>
      </c>
      <c r="C79" s="6" t="s">
        <v>0</v>
      </c>
      <c r="D79" s="6" t="s">
        <v>17</v>
      </c>
      <c r="E79" s="6" t="s">
        <v>17</v>
      </c>
      <c r="F79" s="6" t="s">
        <v>17</v>
      </c>
      <c r="G79" s="6" t="s">
        <v>17</v>
      </c>
      <c r="H79" s="6" t="s">
        <v>17</v>
      </c>
      <c r="I79" s="6" t="s">
        <v>17</v>
      </c>
      <c r="J79" s="6" t="s">
        <v>17</v>
      </c>
      <c r="K79" s="6" t="s">
        <v>17</v>
      </c>
      <c r="L79" s="6" t="s">
        <v>17</v>
      </c>
      <c r="M79" s="6" t="s">
        <v>17</v>
      </c>
      <c r="N79" s="6" t="s">
        <v>17</v>
      </c>
      <c r="O79" s="6" t="s">
        <v>17</v>
      </c>
      <c r="P79" s="6" t="s">
        <v>17</v>
      </c>
      <c r="Q79" s="6" t="s">
        <v>17</v>
      </c>
      <c r="R79" s="6" t="s">
        <v>17</v>
      </c>
      <c r="S79" s="6" t="s">
        <v>17</v>
      </c>
      <c r="T79" s="6" t="s">
        <v>17</v>
      </c>
      <c r="U79" s="6" t="s">
        <v>17</v>
      </c>
      <c r="V79" s="6" t="s">
        <v>17</v>
      </c>
      <c r="W79" s="6" t="s">
        <v>17</v>
      </c>
      <c r="X79" s="6" t="s">
        <v>17</v>
      </c>
      <c r="Y79" s="6" t="s">
        <v>17</v>
      </c>
      <c r="Z79" s="6" t="s">
        <v>17</v>
      </c>
      <c r="AA79" s="6" t="s">
        <v>17</v>
      </c>
      <c r="AB79" s="6" t="s">
        <v>17</v>
      </c>
      <c r="AC79" s="6" t="s">
        <v>17</v>
      </c>
      <c r="AD79" s="6" t="s">
        <v>17</v>
      </c>
      <c r="AE79" s="6" t="s">
        <v>17</v>
      </c>
      <c r="AF79" s="6" t="s">
        <v>17</v>
      </c>
      <c r="AG79" s="6" t="s">
        <v>17</v>
      </c>
      <c r="AH79" s="6" t="s">
        <v>17</v>
      </c>
      <c r="AI79" s="6" t="s">
        <v>17</v>
      </c>
      <c r="AJ79" s="6" t="s">
        <v>17</v>
      </c>
      <c r="AK79" s="6" t="s">
        <v>17</v>
      </c>
      <c r="AL79" s="6" t="s">
        <v>17</v>
      </c>
      <c r="AM79" s="6" t="s">
        <v>17</v>
      </c>
      <c r="AN79" s="6" t="s">
        <v>17</v>
      </c>
      <c r="AO79" s="6" t="s">
        <v>17</v>
      </c>
      <c r="AP79" s="3" t="s">
        <v>18</v>
      </c>
      <c r="AQ79" s="6" t="s">
        <v>17</v>
      </c>
      <c r="AR79" s="6" t="s">
        <v>17</v>
      </c>
      <c r="AS79" s="6" t="s">
        <v>17</v>
      </c>
      <c r="AT79" s="6" t="s">
        <v>17</v>
      </c>
      <c r="AU79" s="6" t="s">
        <v>17</v>
      </c>
      <c r="AV79" s="6" t="s">
        <v>17</v>
      </c>
      <c r="AW79" s="6" t="s">
        <v>17</v>
      </c>
      <c r="AX79" s="6" t="s">
        <v>17</v>
      </c>
      <c r="AY79" s="6" t="s">
        <v>17</v>
      </c>
      <c r="AZ79" s="6" t="s">
        <v>17</v>
      </c>
      <c r="BA79" s="6" t="s">
        <v>17</v>
      </c>
      <c r="BB79" s="6" t="s">
        <v>17</v>
      </c>
      <c r="BC79" s="6" t="s">
        <v>17</v>
      </c>
      <c r="BD79" s="6" t="s">
        <v>17</v>
      </c>
    </row>
    <row r="80" spans="1:56" ht="25.5">
      <c r="A80" s="6" t="str">
        <f>HYPERLINK("http://www.congressweb.com/nrln/bills/detail/id/28509","H.R.3: Elijah E. Cummings Lower Drug Costs Now Act ")</f>
        <v>H.R.3: Elijah E. Cummings Lower Drug Costs Now Act </v>
      </c>
      <c r="B80" s="6" t="s">
        <v>16</v>
      </c>
      <c r="C80" s="6" t="s">
        <v>79</v>
      </c>
      <c r="D80" s="6" t="s">
        <v>17</v>
      </c>
      <c r="E80" s="6" t="s">
        <v>17</v>
      </c>
      <c r="F80" s="3" t="s">
        <v>18</v>
      </c>
      <c r="G80" s="6" t="s">
        <v>17</v>
      </c>
      <c r="H80" s="3" t="s">
        <v>18</v>
      </c>
      <c r="I80" s="3" t="s">
        <v>18</v>
      </c>
      <c r="J80" s="6" t="s">
        <v>17</v>
      </c>
      <c r="K80" s="6" t="s">
        <v>17</v>
      </c>
      <c r="L80" s="3" t="s">
        <v>18</v>
      </c>
      <c r="M80" s="6" t="s">
        <v>17</v>
      </c>
      <c r="N80" s="6" t="s">
        <v>17</v>
      </c>
      <c r="O80" s="6" t="s">
        <v>17</v>
      </c>
      <c r="P80" s="6" t="s">
        <v>17</v>
      </c>
      <c r="Q80" s="6" t="s">
        <v>17</v>
      </c>
      <c r="R80" s="6" t="s">
        <v>17</v>
      </c>
      <c r="S80" s="6" t="s">
        <v>17</v>
      </c>
      <c r="T80" s="6" t="s">
        <v>17</v>
      </c>
      <c r="U80" s="3" t="s">
        <v>18</v>
      </c>
      <c r="V80" s="6" t="s">
        <v>17</v>
      </c>
      <c r="W80" s="6" t="s">
        <v>17</v>
      </c>
      <c r="X80" s="6" t="s">
        <v>17</v>
      </c>
      <c r="Y80" s="6" t="s">
        <v>17</v>
      </c>
      <c r="Z80" s="6" t="s">
        <v>17</v>
      </c>
      <c r="AA80" s="3" t="s">
        <v>18</v>
      </c>
      <c r="AB80" s="6" t="s">
        <v>17</v>
      </c>
      <c r="AC80" s="6" t="s">
        <v>17</v>
      </c>
      <c r="AD80" s="3" t="s">
        <v>18</v>
      </c>
      <c r="AE80" s="3" t="s">
        <v>18</v>
      </c>
      <c r="AF80" s="6" t="s">
        <v>17</v>
      </c>
      <c r="AG80" s="6" t="s">
        <v>17</v>
      </c>
      <c r="AH80" s="6" t="s">
        <v>17</v>
      </c>
      <c r="AI80" s="6" t="s">
        <v>17</v>
      </c>
      <c r="AJ80" s="6" t="s">
        <v>17</v>
      </c>
      <c r="AK80" s="6" t="s">
        <v>17</v>
      </c>
      <c r="AL80" s="3" t="s">
        <v>18</v>
      </c>
      <c r="AM80" s="3" t="s">
        <v>18</v>
      </c>
      <c r="AN80" s="3" t="s">
        <v>18</v>
      </c>
      <c r="AO80" s="6" t="s">
        <v>17</v>
      </c>
      <c r="AP80" s="6" t="s">
        <v>17</v>
      </c>
      <c r="AQ80" s="6" t="s">
        <v>17</v>
      </c>
      <c r="AR80" s="6" t="s">
        <v>17</v>
      </c>
      <c r="AS80" s="6" t="s">
        <v>17</v>
      </c>
      <c r="AT80" s="6" t="s">
        <v>17</v>
      </c>
      <c r="AU80" s="6" t="s">
        <v>17</v>
      </c>
      <c r="AV80" s="6" t="s">
        <v>17</v>
      </c>
      <c r="AW80" s="6" t="s">
        <v>17</v>
      </c>
      <c r="AX80" s="3" t="s">
        <v>18</v>
      </c>
      <c r="AY80" s="6" t="s">
        <v>17</v>
      </c>
      <c r="AZ80" s="6" t="s">
        <v>17</v>
      </c>
      <c r="BA80" s="6" t="s">
        <v>17</v>
      </c>
      <c r="BB80" s="6" t="s">
        <v>17</v>
      </c>
      <c r="BC80" s="6" t="s">
        <v>17</v>
      </c>
      <c r="BD80" s="6" t="s">
        <v>17</v>
      </c>
    </row>
    <row r="81" spans="1:56" ht="12.75">
      <c r="A81" s="6" t="str">
        <f>HYPERLINK("http://www.congressweb.com/nrln/bills/detail/id/28400","H.R.4386: Stop the Wait Act")</f>
        <v>H.R.4386: Stop the Wait Act</v>
      </c>
      <c r="B81" s="6" t="s">
        <v>16</v>
      </c>
      <c r="C81" s="6" t="s">
        <v>0</v>
      </c>
      <c r="D81" s="6" t="s">
        <v>17</v>
      </c>
      <c r="E81" s="3" t="s">
        <v>18</v>
      </c>
      <c r="F81" s="6" t="s">
        <v>17</v>
      </c>
      <c r="G81" s="6" t="s">
        <v>17</v>
      </c>
      <c r="H81" s="3" t="s">
        <v>18</v>
      </c>
      <c r="I81" s="6" t="s">
        <v>17</v>
      </c>
      <c r="J81" s="6" t="s">
        <v>17</v>
      </c>
      <c r="K81" s="6" t="s">
        <v>17</v>
      </c>
      <c r="L81" s="6" t="s">
        <v>17</v>
      </c>
      <c r="M81" s="6" t="s">
        <v>17</v>
      </c>
      <c r="N81" s="6" t="s">
        <v>17</v>
      </c>
      <c r="O81" s="6" t="s">
        <v>17</v>
      </c>
      <c r="P81" s="3" t="s">
        <v>18</v>
      </c>
      <c r="Q81" s="6" t="s">
        <v>17</v>
      </c>
      <c r="R81" s="6" t="s">
        <v>17</v>
      </c>
      <c r="S81" s="6" t="s">
        <v>17</v>
      </c>
      <c r="T81" s="3" t="s">
        <v>18</v>
      </c>
      <c r="U81" s="6" t="s">
        <v>17</v>
      </c>
      <c r="V81" s="6" t="s">
        <v>17</v>
      </c>
      <c r="W81" s="3" t="s">
        <v>18</v>
      </c>
      <c r="X81" s="6" t="s">
        <v>17</v>
      </c>
      <c r="Y81" s="6" t="s">
        <v>17</v>
      </c>
      <c r="Z81" s="6" t="s">
        <v>17</v>
      </c>
      <c r="AA81" s="6" t="s">
        <v>17</v>
      </c>
      <c r="AB81" s="6" t="s">
        <v>17</v>
      </c>
      <c r="AC81" s="6" t="s">
        <v>17</v>
      </c>
      <c r="AD81" s="3" t="s">
        <v>18</v>
      </c>
      <c r="AE81" s="6" t="s">
        <v>17</v>
      </c>
      <c r="AF81" s="6" t="s">
        <v>17</v>
      </c>
      <c r="AG81" s="6" t="s">
        <v>17</v>
      </c>
      <c r="AH81" s="6" t="s">
        <v>17</v>
      </c>
      <c r="AI81" s="3" t="s">
        <v>18</v>
      </c>
      <c r="AJ81" s="6" t="s">
        <v>17</v>
      </c>
      <c r="AK81" s="3" t="s">
        <v>18</v>
      </c>
      <c r="AL81" s="6" t="s">
        <v>17</v>
      </c>
      <c r="AM81" s="6" t="s">
        <v>17</v>
      </c>
      <c r="AN81" s="6" t="s">
        <v>17</v>
      </c>
      <c r="AO81" s="3" t="s">
        <v>18</v>
      </c>
      <c r="AP81" s="6" t="s">
        <v>17</v>
      </c>
      <c r="AQ81" s="6" t="s">
        <v>17</v>
      </c>
      <c r="AR81" s="6" t="s">
        <v>17</v>
      </c>
      <c r="AS81" s="6" t="s">
        <v>17</v>
      </c>
      <c r="AT81" s="6" t="s">
        <v>17</v>
      </c>
      <c r="AU81" s="6" t="s">
        <v>17</v>
      </c>
      <c r="AV81" s="6" t="s">
        <v>17</v>
      </c>
      <c r="AW81" s="6" t="s">
        <v>17</v>
      </c>
      <c r="AX81" s="3" t="s">
        <v>18</v>
      </c>
      <c r="AY81" s="6" t="s">
        <v>17</v>
      </c>
      <c r="AZ81" s="6" t="s">
        <v>17</v>
      </c>
      <c r="BA81" s="6" t="s">
        <v>17</v>
      </c>
      <c r="BB81" s="6" t="s">
        <v>17</v>
      </c>
      <c r="BC81" s="6" t="s">
        <v>17</v>
      </c>
      <c r="BD81" s="6" t="s">
        <v>17</v>
      </c>
    </row>
    <row r="82" spans="1:56" ht="12.75">
      <c r="A82" s="6" t="str">
        <f>HYPERLINK("http://www.congressweb.com/nrln/bills/detail/id/28037","H.R.4117: IRA Preservation Act of 2019")</f>
        <v>H.R.4117: IRA Preservation Act of 2019</v>
      </c>
      <c r="B82" s="6" t="s">
        <v>16</v>
      </c>
      <c r="C82" s="6" t="s">
        <v>0</v>
      </c>
      <c r="D82" s="6" t="s">
        <v>17</v>
      </c>
      <c r="E82" s="6" t="s">
        <v>17</v>
      </c>
      <c r="F82" s="6" t="s">
        <v>17</v>
      </c>
      <c r="G82" s="6" t="s">
        <v>17</v>
      </c>
      <c r="H82" s="6" t="s">
        <v>17</v>
      </c>
      <c r="I82" s="6" t="s">
        <v>17</v>
      </c>
      <c r="J82" s="6" t="s">
        <v>17</v>
      </c>
      <c r="K82" s="6" t="s">
        <v>17</v>
      </c>
      <c r="L82" s="6" t="s">
        <v>17</v>
      </c>
      <c r="M82" s="6" t="s">
        <v>17</v>
      </c>
      <c r="N82" s="6" t="s">
        <v>17</v>
      </c>
      <c r="O82" s="6" t="s">
        <v>17</v>
      </c>
      <c r="P82" s="6" t="s">
        <v>17</v>
      </c>
      <c r="Q82" s="6" t="s">
        <v>17</v>
      </c>
      <c r="R82" s="6" t="s">
        <v>17</v>
      </c>
      <c r="S82" s="6" t="s">
        <v>17</v>
      </c>
      <c r="T82" s="6" t="s">
        <v>17</v>
      </c>
      <c r="U82" s="6" t="s">
        <v>17</v>
      </c>
      <c r="V82" s="6" t="s">
        <v>17</v>
      </c>
      <c r="W82" s="6" t="s">
        <v>17</v>
      </c>
      <c r="X82" s="6" t="s">
        <v>17</v>
      </c>
      <c r="Y82" s="6" t="s">
        <v>17</v>
      </c>
      <c r="Z82" s="6" t="s">
        <v>17</v>
      </c>
      <c r="AA82" s="6" t="s">
        <v>17</v>
      </c>
      <c r="AB82" s="6" t="s">
        <v>17</v>
      </c>
      <c r="AC82" s="6" t="s">
        <v>17</v>
      </c>
      <c r="AD82" s="6" t="s">
        <v>17</v>
      </c>
      <c r="AE82" s="6" t="s">
        <v>17</v>
      </c>
      <c r="AF82" s="6" t="s">
        <v>17</v>
      </c>
      <c r="AG82" s="6" t="s">
        <v>17</v>
      </c>
      <c r="AH82" s="6" t="s">
        <v>17</v>
      </c>
      <c r="AI82" s="6" t="s">
        <v>17</v>
      </c>
      <c r="AJ82" s="6" t="s">
        <v>17</v>
      </c>
      <c r="AK82" s="6" t="s">
        <v>17</v>
      </c>
      <c r="AL82" s="6" t="s">
        <v>17</v>
      </c>
      <c r="AM82" s="6" t="s">
        <v>17</v>
      </c>
      <c r="AN82" s="6" t="s">
        <v>17</v>
      </c>
      <c r="AO82" s="6" t="s">
        <v>17</v>
      </c>
      <c r="AP82" s="6" t="s">
        <v>17</v>
      </c>
      <c r="AQ82" s="6" t="s">
        <v>17</v>
      </c>
      <c r="AR82" s="6" t="s">
        <v>17</v>
      </c>
      <c r="AS82" s="6" t="s">
        <v>17</v>
      </c>
      <c r="AT82" s="6" t="s">
        <v>17</v>
      </c>
      <c r="AU82" s="6" t="s">
        <v>17</v>
      </c>
      <c r="AV82" s="6" t="s">
        <v>17</v>
      </c>
      <c r="AW82" s="6" t="s">
        <v>17</v>
      </c>
      <c r="AX82" s="6" t="s">
        <v>17</v>
      </c>
      <c r="AY82" s="6" t="s">
        <v>17</v>
      </c>
      <c r="AZ82" s="6" t="s">
        <v>17</v>
      </c>
      <c r="BA82" s="6" t="s">
        <v>17</v>
      </c>
      <c r="BB82" s="6" t="s">
        <v>17</v>
      </c>
      <c r="BC82" s="6" t="s">
        <v>17</v>
      </c>
      <c r="BD82" s="6" t="s">
        <v>17</v>
      </c>
    </row>
    <row r="83" spans="1:56" ht="12.75">
      <c r="A83" s="6" t="str">
        <f>HYPERLINK("http://www.congressweb.com/nrln/bills/detail/id/27989","H.R.4056: Medicare Audiologist Access and Services Act of 2019")</f>
        <v>H.R.4056: Medicare Audiologist Access and Services Act of 2019</v>
      </c>
      <c r="B83" s="6" t="s">
        <v>16</v>
      </c>
      <c r="C83" s="6" t="s">
        <v>0</v>
      </c>
      <c r="D83" s="6" t="s">
        <v>17</v>
      </c>
      <c r="E83" s="6" t="s">
        <v>17</v>
      </c>
      <c r="F83" s="6" t="s">
        <v>17</v>
      </c>
      <c r="G83" s="6" t="s">
        <v>17</v>
      </c>
      <c r="H83" s="6" t="s">
        <v>17</v>
      </c>
      <c r="I83" s="6" t="s">
        <v>17</v>
      </c>
      <c r="J83" s="6" t="s">
        <v>17</v>
      </c>
      <c r="K83" s="6" t="s">
        <v>17</v>
      </c>
      <c r="L83" s="6" t="s">
        <v>17</v>
      </c>
      <c r="M83" s="6" t="s">
        <v>17</v>
      </c>
      <c r="N83" s="6" t="s">
        <v>17</v>
      </c>
      <c r="O83" s="6" t="s">
        <v>17</v>
      </c>
      <c r="P83" s="6" t="s">
        <v>17</v>
      </c>
      <c r="Q83" s="6" t="s">
        <v>17</v>
      </c>
      <c r="R83" s="6" t="s">
        <v>17</v>
      </c>
      <c r="S83" s="6" t="s">
        <v>17</v>
      </c>
      <c r="T83" s="3" t="s">
        <v>18</v>
      </c>
      <c r="U83" s="6" t="s">
        <v>17</v>
      </c>
      <c r="V83" s="6" t="s">
        <v>17</v>
      </c>
      <c r="W83" s="6" t="s">
        <v>17</v>
      </c>
      <c r="X83" s="6" t="s">
        <v>17</v>
      </c>
      <c r="Y83" s="6" t="s">
        <v>17</v>
      </c>
      <c r="Z83" s="6" t="s">
        <v>17</v>
      </c>
      <c r="AA83" s="6" t="s">
        <v>17</v>
      </c>
      <c r="AB83" s="6" t="s">
        <v>17</v>
      </c>
      <c r="AC83" s="6" t="s">
        <v>17</v>
      </c>
      <c r="AD83" s="3" t="s">
        <v>18</v>
      </c>
      <c r="AE83" s="6" t="s">
        <v>17</v>
      </c>
      <c r="AF83" s="6" t="s">
        <v>17</v>
      </c>
      <c r="AG83" s="3" t="s">
        <v>18</v>
      </c>
      <c r="AH83" s="6" t="s">
        <v>17</v>
      </c>
      <c r="AI83" s="6" t="s">
        <v>17</v>
      </c>
      <c r="AJ83" s="6" t="s">
        <v>17</v>
      </c>
      <c r="AK83" s="6" t="s">
        <v>17</v>
      </c>
      <c r="AL83" s="6" t="s">
        <v>17</v>
      </c>
      <c r="AM83" s="6" t="s">
        <v>17</v>
      </c>
      <c r="AN83" s="6" t="s">
        <v>17</v>
      </c>
      <c r="AO83" s="6" t="s">
        <v>17</v>
      </c>
      <c r="AP83" s="3" t="s">
        <v>18</v>
      </c>
      <c r="AQ83" s="6" t="s">
        <v>17</v>
      </c>
      <c r="AR83" s="6" t="s">
        <v>17</v>
      </c>
      <c r="AS83" s="6" t="s">
        <v>17</v>
      </c>
      <c r="AT83" s="6" t="s">
        <v>17</v>
      </c>
      <c r="AU83" s="6" t="s">
        <v>17</v>
      </c>
      <c r="AV83" s="6" t="s">
        <v>17</v>
      </c>
      <c r="AW83" s="6" t="s">
        <v>17</v>
      </c>
      <c r="AX83" s="6" t="s">
        <v>17</v>
      </c>
      <c r="AY83" s="6" t="s">
        <v>17</v>
      </c>
      <c r="AZ83" s="6" t="s">
        <v>17</v>
      </c>
      <c r="BA83" s="6" t="s">
        <v>17</v>
      </c>
      <c r="BB83" s="6" t="s">
        <v>17</v>
      </c>
      <c r="BC83" s="6" t="s">
        <v>17</v>
      </c>
      <c r="BD83" s="3" t="s">
        <v>18</v>
      </c>
    </row>
    <row r="84" spans="1:56" ht="12.75">
      <c r="A84" s="6" t="str">
        <f>HYPERLINK("http://www.congressweb.com/nrln/bills/detail/id/27985","H.R.3924: Streamlining Part D Appeals Act")</f>
        <v>H.R.3924: Streamlining Part D Appeals Act</v>
      </c>
      <c r="B84" s="6" t="s">
        <v>16</v>
      </c>
      <c r="C84" s="6" t="s">
        <v>0</v>
      </c>
      <c r="D84" s="6" t="s">
        <v>17</v>
      </c>
      <c r="E84" s="6" t="s">
        <v>17</v>
      </c>
      <c r="F84" s="6" t="s">
        <v>17</v>
      </c>
      <c r="G84" s="6" t="s">
        <v>17</v>
      </c>
      <c r="H84" s="6" t="s">
        <v>17</v>
      </c>
      <c r="I84" s="6" t="s">
        <v>17</v>
      </c>
      <c r="J84" s="6" t="s">
        <v>17</v>
      </c>
      <c r="K84" s="6" t="s">
        <v>17</v>
      </c>
      <c r="L84" s="6" t="s">
        <v>17</v>
      </c>
      <c r="M84" s="6" t="s">
        <v>17</v>
      </c>
      <c r="N84" s="6" t="s">
        <v>17</v>
      </c>
      <c r="O84" s="6" t="s">
        <v>17</v>
      </c>
      <c r="P84" s="6" t="s">
        <v>17</v>
      </c>
      <c r="Q84" s="6" t="s">
        <v>17</v>
      </c>
      <c r="R84" s="6" t="s">
        <v>17</v>
      </c>
      <c r="S84" s="6" t="s">
        <v>17</v>
      </c>
      <c r="T84" s="6" t="s">
        <v>17</v>
      </c>
      <c r="U84" s="6" t="s">
        <v>17</v>
      </c>
      <c r="V84" s="6" t="s">
        <v>17</v>
      </c>
      <c r="W84" s="6" t="s">
        <v>17</v>
      </c>
      <c r="X84" s="6" t="s">
        <v>17</v>
      </c>
      <c r="Y84" s="6" t="s">
        <v>17</v>
      </c>
      <c r="Z84" s="6" t="s">
        <v>17</v>
      </c>
      <c r="AA84" s="6" t="s">
        <v>17</v>
      </c>
      <c r="AB84" s="6" t="s">
        <v>17</v>
      </c>
      <c r="AC84" s="6" t="s">
        <v>17</v>
      </c>
      <c r="AD84" s="6" t="s">
        <v>17</v>
      </c>
      <c r="AE84" s="6" t="s">
        <v>17</v>
      </c>
      <c r="AF84" s="6" t="s">
        <v>17</v>
      </c>
      <c r="AG84" s="6" t="s">
        <v>17</v>
      </c>
      <c r="AH84" s="6" t="s">
        <v>17</v>
      </c>
      <c r="AI84" s="6" t="s">
        <v>17</v>
      </c>
      <c r="AJ84" s="6" t="s">
        <v>17</v>
      </c>
      <c r="AK84" s="6" t="s">
        <v>17</v>
      </c>
      <c r="AL84" s="6" t="s">
        <v>17</v>
      </c>
      <c r="AM84" s="6" t="s">
        <v>17</v>
      </c>
      <c r="AN84" s="6" t="s">
        <v>17</v>
      </c>
      <c r="AO84" s="6" t="s">
        <v>17</v>
      </c>
      <c r="AP84" s="6" t="s">
        <v>17</v>
      </c>
      <c r="AQ84" s="6" t="s">
        <v>17</v>
      </c>
      <c r="AR84" s="6" t="s">
        <v>17</v>
      </c>
      <c r="AS84" s="6" t="s">
        <v>17</v>
      </c>
      <c r="AT84" s="6" t="s">
        <v>17</v>
      </c>
      <c r="AU84" s="6" t="s">
        <v>17</v>
      </c>
      <c r="AV84" s="6" t="s">
        <v>17</v>
      </c>
      <c r="AW84" s="6" t="s">
        <v>17</v>
      </c>
      <c r="AX84" s="6" t="s">
        <v>17</v>
      </c>
      <c r="AY84" s="6" t="s">
        <v>17</v>
      </c>
      <c r="AZ84" s="6" t="s">
        <v>17</v>
      </c>
      <c r="BA84" s="6" t="s">
        <v>17</v>
      </c>
      <c r="BB84" s="6" t="s">
        <v>17</v>
      </c>
      <c r="BC84" s="6" t="s">
        <v>17</v>
      </c>
      <c r="BD84" s="6" t="s">
        <v>17</v>
      </c>
    </row>
    <row r="85" spans="1:56" ht="12.75">
      <c r="A85" s="6" t="str">
        <f>HYPERLINK("http://www.congressweb.com/nrln/bills/detail/id/27984","H.R.3911: Increasing Access to Quality Cardiac Rehabilitation Care Act of 2019")</f>
        <v>H.R.3911: Increasing Access to Quality Cardiac Rehabilitation Care Act of 2019</v>
      </c>
      <c r="B85" s="6" t="s">
        <v>16</v>
      </c>
      <c r="C85" s="6" t="s">
        <v>0</v>
      </c>
      <c r="D85" s="6" t="s">
        <v>17</v>
      </c>
      <c r="E85" s="6" t="s">
        <v>17</v>
      </c>
      <c r="F85" s="6" t="s">
        <v>17</v>
      </c>
      <c r="G85" s="6" t="s">
        <v>17</v>
      </c>
      <c r="H85" s="6" t="s">
        <v>17</v>
      </c>
      <c r="I85" s="6" t="s">
        <v>17</v>
      </c>
      <c r="J85" s="6" t="s">
        <v>17</v>
      </c>
      <c r="K85" s="6" t="s">
        <v>17</v>
      </c>
      <c r="L85" s="6" t="s">
        <v>17</v>
      </c>
      <c r="M85" s="6" t="s">
        <v>17</v>
      </c>
      <c r="N85" s="6" t="s">
        <v>17</v>
      </c>
      <c r="O85" s="6" t="s">
        <v>17</v>
      </c>
      <c r="P85" s="6" t="s">
        <v>17</v>
      </c>
      <c r="Q85" s="6" t="s">
        <v>17</v>
      </c>
      <c r="R85" s="6" t="s">
        <v>17</v>
      </c>
      <c r="S85" s="6" t="s">
        <v>17</v>
      </c>
      <c r="T85" s="6" t="s">
        <v>17</v>
      </c>
      <c r="U85" s="6" t="s">
        <v>17</v>
      </c>
      <c r="V85" s="3" t="s">
        <v>18</v>
      </c>
      <c r="W85" s="6" t="s">
        <v>17</v>
      </c>
      <c r="X85" s="6" t="s">
        <v>17</v>
      </c>
      <c r="Y85" s="6" t="s">
        <v>17</v>
      </c>
      <c r="Z85" s="6" t="s">
        <v>17</v>
      </c>
      <c r="AA85" s="6" t="s">
        <v>17</v>
      </c>
      <c r="AB85" s="6" t="s">
        <v>17</v>
      </c>
      <c r="AC85" s="6" t="s">
        <v>17</v>
      </c>
      <c r="AD85" s="6" t="s">
        <v>17</v>
      </c>
      <c r="AE85" s="6" t="s">
        <v>17</v>
      </c>
      <c r="AF85" s="6" t="s">
        <v>17</v>
      </c>
      <c r="AG85" s="6" t="s">
        <v>17</v>
      </c>
      <c r="AH85" s="6" t="s">
        <v>17</v>
      </c>
      <c r="AI85" s="6" t="s">
        <v>17</v>
      </c>
      <c r="AJ85" s="6" t="s">
        <v>17</v>
      </c>
      <c r="AK85" s="6" t="s">
        <v>17</v>
      </c>
      <c r="AL85" s="6" t="s">
        <v>17</v>
      </c>
      <c r="AM85" s="6" t="s">
        <v>17</v>
      </c>
      <c r="AN85" s="6" t="s">
        <v>17</v>
      </c>
      <c r="AO85" s="6" t="s">
        <v>17</v>
      </c>
      <c r="AP85" s="6" t="s">
        <v>17</v>
      </c>
      <c r="AQ85" s="6" t="s">
        <v>17</v>
      </c>
      <c r="AR85" s="6" t="s">
        <v>17</v>
      </c>
      <c r="AS85" s="6" t="s">
        <v>17</v>
      </c>
      <c r="AT85" s="6" t="s">
        <v>17</v>
      </c>
      <c r="AU85" s="6" t="s">
        <v>17</v>
      </c>
      <c r="AV85" s="6" t="s">
        <v>17</v>
      </c>
      <c r="AW85" s="6" t="s">
        <v>17</v>
      </c>
      <c r="AX85" s="6" t="s">
        <v>17</v>
      </c>
      <c r="AY85" s="6" t="s">
        <v>17</v>
      </c>
      <c r="AZ85" s="6" t="s">
        <v>17</v>
      </c>
      <c r="BA85" s="6" t="s">
        <v>17</v>
      </c>
      <c r="BB85" s="6" t="s">
        <v>17</v>
      </c>
      <c r="BC85" s="6" t="s">
        <v>17</v>
      </c>
      <c r="BD85" s="6" t="s">
        <v>17</v>
      </c>
    </row>
    <row r="86" spans="1:56" ht="12.75">
      <c r="A86" s="6" t="str">
        <f>HYPERLINK("http://www.congressweb.com/nrln/bills/detail/id/27633","H.R.3415: Real-Time Beneficiary Drug Cost")</f>
        <v>H.R.3415: Real-Time Beneficiary Drug Cost</v>
      </c>
      <c r="B86" s="6" t="s">
        <v>16</v>
      </c>
      <c r="C86" s="6" t="s">
        <v>0</v>
      </c>
      <c r="D86" s="6" t="s">
        <v>17</v>
      </c>
      <c r="E86" s="6" t="s">
        <v>17</v>
      </c>
      <c r="F86" s="6" t="s">
        <v>17</v>
      </c>
      <c r="G86" s="6" t="s">
        <v>17</v>
      </c>
      <c r="H86" s="6" t="s">
        <v>17</v>
      </c>
      <c r="I86" s="6" t="s">
        <v>17</v>
      </c>
      <c r="J86" s="6" t="s">
        <v>17</v>
      </c>
      <c r="K86" s="6" t="s">
        <v>17</v>
      </c>
      <c r="L86" s="6" t="s">
        <v>17</v>
      </c>
      <c r="M86" s="6" t="s">
        <v>17</v>
      </c>
      <c r="N86" s="6" t="s">
        <v>17</v>
      </c>
      <c r="O86" s="6" t="s">
        <v>17</v>
      </c>
      <c r="P86" s="6" t="s">
        <v>17</v>
      </c>
      <c r="Q86" s="6" t="s">
        <v>17</v>
      </c>
      <c r="R86" s="6" t="s">
        <v>17</v>
      </c>
      <c r="S86" s="6" t="s">
        <v>17</v>
      </c>
      <c r="T86" s="6" t="s">
        <v>17</v>
      </c>
      <c r="U86" s="6" t="s">
        <v>17</v>
      </c>
      <c r="V86" s="6" t="s">
        <v>17</v>
      </c>
      <c r="W86" s="6" t="s">
        <v>17</v>
      </c>
      <c r="X86" s="6" t="s">
        <v>17</v>
      </c>
      <c r="Y86" s="6" t="s">
        <v>17</v>
      </c>
      <c r="Z86" s="6" t="s">
        <v>17</v>
      </c>
      <c r="AA86" s="6" t="s">
        <v>17</v>
      </c>
      <c r="AB86" s="6" t="s">
        <v>17</v>
      </c>
      <c r="AC86" s="6" t="s">
        <v>17</v>
      </c>
      <c r="AD86" s="6" t="s">
        <v>17</v>
      </c>
      <c r="AE86" s="6" t="s">
        <v>17</v>
      </c>
      <c r="AF86" s="6" t="s">
        <v>17</v>
      </c>
      <c r="AG86" s="6" t="s">
        <v>17</v>
      </c>
      <c r="AH86" s="6" t="s">
        <v>17</v>
      </c>
      <c r="AI86" s="6" t="s">
        <v>17</v>
      </c>
      <c r="AJ86" s="6" t="s">
        <v>17</v>
      </c>
      <c r="AK86" s="6" t="s">
        <v>17</v>
      </c>
      <c r="AL86" s="6" t="s">
        <v>17</v>
      </c>
      <c r="AM86" s="6" t="s">
        <v>17</v>
      </c>
      <c r="AN86" s="6" t="s">
        <v>17</v>
      </c>
      <c r="AO86" s="6" t="s">
        <v>17</v>
      </c>
      <c r="AP86" s="6" t="s">
        <v>17</v>
      </c>
      <c r="AQ86" s="6" t="s">
        <v>17</v>
      </c>
      <c r="AR86" s="6" t="s">
        <v>17</v>
      </c>
      <c r="AS86" s="6" t="s">
        <v>17</v>
      </c>
      <c r="AT86" s="6" t="s">
        <v>17</v>
      </c>
      <c r="AU86" s="6" t="s">
        <v>17</v>
      </c>
      <c r="AV86" s="6" t="s">
        <v>17</v>
      </c>
      <c r="AW86" s="6" t="s">
        <v>17</v>
      </c>
      <c r="AX86" s="6" t="s">
        <v>17</v>
      </c>
      <c r="AY86" s="6" t="s">
        <v>17</v>
      </c>
      <c r="AZ86" s="6" t="s">
        <v>17</v>
      </c>
      <c r="BA86" s="6" t="s">
        <v>17</v>
      </c>
      <c r="BB86" s="6" t="s">
        <v>17</v>
      </c>
      <c r="BC86" s="6" t="s">
        <v>17</v>
      </c>
      <c r="BD86" s="6" t="s">
        <v>17</v>
      </c>
    </row>
    <row r="87" spans="1:56" ht="12.75">
      <c r="A87" s="6" t="str">
        <f>HYPERLINK("http://www.congressweb.com/nrln/bills/detail/id/27535","H.R.3107: Improving Seniors' Timely Access to Care Act of 2019")</f>
        <v>H.R.3107: Improving Seniors' Timely Access to Care Act of 2019</v>
      </c>
      <c r="B87" s="6" t="s">
        <v>16</v>
      </c>
      <c r="C87" s="6" t="s">
        <v>20</v>
      </c>
      <c r="D87" s="3" t="s">
        <v>18</v>
      </c>
      <c r="E87" s="3" t="s">
        <v>18</v>
      </c>
      <c r="F87" s="3" t="s">
        <v>18</v>
      </c>
      <c r="G87" s="6" t="s">
        <v>17</v>
      </c>
      <c r="H87" s="3" t="s">
        <v>18</v>
      </c>
      <c r="I87" s="3" t="s">
        <v>18</v>
      </c>
      <c r="J87" s="3" t="s">
        <v>18</v>
      </c>
      <c r="K87" s="6" t="s">
        <v>17</v>
      </c>
      <c r="L87" s="3" t="s">
        <v>18</v>
      </c>
      <c r="M87" s="3" t="s">
        <v>18</v>
      </c>
      <c r="N87" s="3" t="s">
        <v>18</v>
      </c>
      <c r="O87" s="6" t="s">
        <v>17</v>
      </c>
      <c r="P87" s="3" t="s">
        <v>18</v>
      </c>
      <c r="Q87" s="6" t="s">
        <v>17</v>
      </c>
      <c r="R87" s="6" t="s">
        <v>17</v>
      </c>
      <c r="S87" s="6" t="s">
        <v>17</v>
      </c>
      <c r="T87" s="6" t="s">
        <v>17</v>
      </c>
      <c r="U87" s="6" t="s">
        <v>17</v>
      </c>
      <c r="V87" s="3" t="s">
        <v>18</v>
      </c>
      <c r="W87" s="3" t="s">
        <v>18</v>
      </c>
      <c r="X87" s="3" t="s">
        <v>18</v>
      </c>
      <c r="Y87" s="6" t="s">
        <v>17</v>
      </c>
      <c r="Z87" s="6" t="s">
        <v>17</v>
      </c>
      <c r="AA87" s="3" t="s">
        <v>18</v>
      </c>
      <c r="AB87" s="6" t="s">
        <v>17</v>
      </c>
      <c r="AC87" s="3" t="s">
        <v>18</v>
      </c>
      <c r="AD87" s="6" t="s">
        <v>17</v>
      </c>
      <c r="AE87" s="3" t="s">
        <v>18</v>
      </c>
      <c r="AF87" s="6" t="s">
        <v>17</v>
      </c>
      <c r="AG87" s="6" t="s">
        <v>17</v>
      </c>
      <c r="AH87" s="3" t="s">
        <v>18</v>
      </c>
      <c r="AI87" s="3" t="s">
        <v>18</v>
      </c>
      <c r="AJ87" s="3" t="s">
        <v>18</v>
      </c>
      <c r="AK87" s="3" t="s">
        <v>18</v>
      </c>
      <c r="AL87" s="6" t="s">
        <v>17</v>
      </c>
      <c r="AM87" s="3" t="s">
        <v>18</v>
      </c>
      <c r="AN87" s="6" t="s">
        <v>17</v>
      </c>
      <c r="AO87" s="3" t="s">
        <v>18</v>
      </c>
      <c r="AP87" s="3" t="s">
        <v>18</v>
      </c>
      <c r="AQ87" s="3" t="s">
        <v>18</v>
      </c>
      <c r="AR87" s="6" t="s">
        <v>17</v>
      </c>
      <c r="AS87" s="6" t="s">
        <v>17</v>
      </c>
      <c r="AT87" s="6" t="s">
        <v>17</v>
      </c>
      <c r="AU87" s="3" t="s">
        <v>18</v>
      </c>
      <c r="AV87" s="3" t="s">
        <v>18</v>
      </c>
      <c r="AW87" s="3" t="s">
        <v>18</v>
      </c>
      <c r="AX87" s="3" t="s">
        <v>18</v>
      </c>
      <c r="AY87" s="6" t="s">
        <v>17</v>
      </c>
      <c r="AZ87" s="3" t="s">
        <v>18</v>
      </c>
      <c r="BA87" s="6" t="s">
        <v>17</v>
      </c>
      <c r="BB87" s="6" t="s">
        <v>17</v>
      </c>
      <c r="BC87" s="6" t="s">
        <v>17</v>
      </c>
      <c r="BD87" s="3" t="s">
        <v>18</v>
      </c>
    </row>
    <row r="88" spans="1:56" ht="12.75">
      <c r="A88" s="6" t="str">
        <f>HYPERLINK("http://www.congressweb.com/nrln/bills/detail/id/27472","H.R.3029: Improving Low-Income Access to Prescription Act of 2019")</f>
        <v>H.R.3029: Improving Low-Income Access to Prescription Act of 2019</v>
      </c>
      <c r="B88" s="6" t="s">
        <v>16</v>
      </c>
      <c r="C88" s="6" t="s">
        <v>0</v>
      </c>
      <c r="D88" s="6" t="s">
        <v>17</v>
      </c>
      <c r="E88" s="6" t="s">
        <v>17</v>
      </c>
      <c r="F88" s="6" t="s">
        <v>17</v>
      </c>
      <c r="G88" s="6" t="s">
        <v>17</v>
      </c>
      <c r="H88" s="6" t="s">
        <v>17</v>
      </c>
      <c r="I88" s="6" t="s">
        <v>17</v>
      </c>
      <c r="J88" s="6" t="s">
        <v>17</v>
      </c>
      <c r="K88" s="6" t="s">
        <v>17</v>
      </c>
      <c r="L88" s="6" t="s">
        <v>17</v>
      </c>
      <c r="M88" s="6" t="s">
        <v>17</v>
      </c>
      <c r="N88" s="6" t="s">
        <v>17</v>
      </c>
      <c r="O88" s="6" t="s">
        <v>17</v>
      </c>
      <c r="P88" s="6" t="s">
        <v>17</v>
      </c>
      <c r="Q88" s="6" t="s">
        <v>17</v>
      </c>
      <c r="R88" s="6" t="s">
        <v>17</v>
      </c>
      <c r="S88" s="6" t="s">
        <v>17</v>
      </c>
      <c r="T88" s="6" t="s">
        <v>17</v>
      </c>
      <c r="U88" s="6" t="s">
        <v>17</v>
      </c>
      <c r="V88" s="6" t="s">
        <v>17</v>
      </c>
      <c r="W88" s="6" t="s">
        <v>17</v>
      </c>
      <c r="X88" s="6" t="s">
        <v>17</v>
      </c>
      <c r="Y88" s="6" t="s">
        <v>17</v>
      </c>
      <c r="Z88" s="6" t="s">
        <v>17</v>
      </c>
      <c r="AA88" s="6" t="s">
        <v>17</v>
      </c>
      <c r="AB88" s="6" t="s">
        <v>17</v>
      </c>
      <c r="AC88" s="6" t="s">
        <v>17</v>
      </c>
      <c r="AD88" s="6" t="s">
        <v>17</v>
      </c>
      <c r="AE88" s="6" t="s">
        <v>17</v>
      </c>
      <c r="AF88" s="6" t="s">
        <v>17</v>
      </c>
      <c r="AG88" s="6" t="s">
        <v>17</v>
      </c>
      <c r="AH88" s="6" t="s">
        <v>17</v>
      </c>
      <c r="AI88" s="6" t="s">
        <v>17</v>
      </c>
      <c r="AJ88" s="6" t="s">
        <v>17</v>
      </c>
      <c r="AK88" s="6" t="s">
        <v>17</v>
      </c>
      <c r="AL88" s="6" t="s">
        <v>17</v>
      </c>
      <c r="AM88" s="6" t="s">
        <v>17</v>
      </c>
      <c r="AN88" s="6" t="s">
        <v>17</v>
      </c>
      <c r="AO88" s="6" t="s">
        <v>17</v>
      </c>
      <c r="AP88" s="6" t="s">
        <v>17</v>
      </c>
      <c r="AQ88" s="6" t="s">
        <v>17</v>
      </c>
      <c r="AR88" s="6" t="s">
        <v>17</v>
      </c>
      <c r="AS88" s="6" t="s">
        <v>17</v>
      </c>
      <c r="AT88" s="6" t="s">
        <v>17</v>
      </c>
      <c r="AU88" s="3" t="s">
        <v>18</v>
      </c>
      <c r="AV88" s="6" t="s">
        <v>17</v>
      </c>
      <c r="AW88" s="6" t="s">
        <v>17</v>
      </c>
      <c r="AX88" s="6" t="s">
        <v>17</v>
      </c>
      <c r="AY88" s="6" t="s">
        <v>17</v>
      </c>
      <c r="AZ88" s="6" t="s">
        <v>17</v>
      </c>
      <c r="BA88" s="6" t="s">
        <v>17</v>
      </c>
      <c r="BB88" s="6" t="s">
        <v>17</v>
      </c>
      <c r="BC88" s="6" t="s">
        <v>17</v>
      </c>
      <c r="BD88" s="6" t="s">
        <v>17</v>
      </c>
    </row>
    <row r="89" spans="1:56" ht="12.75">
      <c r="A89" s="6" t="str">
        <f>HYPERLINK("http://www.congressweb.com/nrln/bills/detail/id/30266","H.R.2878: Homecare for Seniors Act")</f>
        <v>H.R.2878: Homecare for Seniors Act</v>
      </c>
      <c r="B89" s="6" t="s">
        <v>16</v>
      </c>
      <c r="C89" s="6" t="s">
        <v>0</v>
      </c>
      <c r="D89" s="6" t="s">
        <v>17</v>
      </c>
      <c r="E89" s="3" t="s">
        <v>18</v>
      </c>
      <c r="F89" s="6" t="s">
        <v>17</v>
      </c>
      <c r="G89" s="6" t="s">
        <v>17</v>
      </c>
      <c r="H89" s="6" t="s">
        <v>17</v>
      </c>
      <c r="I89" s="6" t="s">
        <v>17</v>
      </c>
      <c r="J89" s="6" t="s">
        <v>17</v>
      </c>
      <c r="K89" s="6" t="s">
        <v>17</v>
      </c>
      <c r="L89" s="6" t="s">
        <v>17</v>
      </c>
      <c r="M89" s="6" t="s">
        <v>17</v>
      </c>
      <c r="N89" s="6" t="s">
        <v>17</v>
      </c>
      <c r="O89" s="6" t="s">
        <v>17</v>
      </c>
      <c r="P89" s="6" t="s">
        <v>17</v>
      </c>
      <c r="Q89" s="6" t="s">
        <v>17</v>
      </c>
      <c r="R89" s="6" t="s">
        <v>17</v>
      </c>
      <c r="S89" s="6" t="s">
        <v>17</v>
      </c>
      <c r="T89" s="6" t="s">
        <v>17</v>
      </c>
      <c r="U89" s="6" t="s">
        <v>17</v>
      </c>
      <c r="V89" s="6" t="s">
        <v>17</v>
      </c>
      <c r="W89" s="6" t="s">
        <v>17</v>
      </c>
      <c r="X89" s="6" t="s">
        <v>17</v>
      </c>
      <c r="Y89" s="6" t="s">
        <v>17</v>
      </c>
      <c r="Z89" s="6" t="s">
        <v>17</v>
      </c>
      <c r="AA89" s="6" t="s">
        <v>17</v>
      </c>
      <c r="AB89" s="6" t="s">
        <v>17</v>
      </c>
      <c r="AC89" s="6" t="s">
        <v>17</v>
      </c>
      <c r="AD89" s="6" t="s">
        <v>17</v>
      </c>
      <c r="AE89" s="6" t="s">
        <v>17</v>
      </c>
      <c r="AF89" s="6" t="s">
        <v>17</v>
      </c>
      <c r="AG89" s="6" t="s">
        <v>17</v>
      </c>
      <c r="AH89" s="6" t="s">
        <v>17</v>
      </c>
      <c r="AI89" s="3" t="s">
        <v>18</v>
      </c>
      <c r="AJ89" s="6" t="s">
        <v>17</v>
      </c>
      <c r="AK89" s="6" t="s">
        <v>17</v>
      </c>
      <c r="AL89" s="6" t="s">
        <v>17</v>
      </c>
      <c r="AM89" s="6" t="s">
        <v>17</v>
      </c>
      <c r="AN89" s="6" t="s">
        <v>17</v>
      </c>
      <c r="AO89" s="6" t="s">
        <v>17</v>
      </c>
      <c r="AP89" s="6" t="s">
        <v>17</v>
      </c>
      <c r="AQ89" s="6" t="s">
        <v>17</v>
      </c>
      <c r="AR89" s="6" t="s">
        <v>17</v>
      </c>
      <c r="AS89" s="6" t="s">
        <v>17</v>
      </c>
      <c r="AT89" s="6" t="s">
        <v>17</v>
      </c>
      <c r="AU89" s="6" t="s">
        <v>17</v>
      </c>
      <c r="AV89" s="3" t="s">
        <v>18</v>
      </c>
      <c r="AW89" s="6" t="s">
        <v>17</v>
      </c>
      <c r="AX89" s="6" t="s">
        <v>17</v>
      </c>
      <c r="AY89" s="6" t="s">
        <v>17</v>
      </c>
      <c r="AZ89" s="6" t="s">
        <v>17</v>
      </c>
      <c r="BA89" s="6" t="s">
        <v>17</v>
      </c>
      <c r="BB89" s="6" t="s">
        <v>17</v>
      </c>
      <c r="BC89" s="6" t="s">
        <v>17</v>
      </c>
      <c r="BD89" s="6" t="s">
        <v>17</v>
      </c>
    </row>
    <row r="90" spans="1:56" ht="12.75">
      <c r="A90" s="6" t="str">
        <f>HYPERLINK("http://www.congressweb.com/nrln/bills/detail/id/27899","H.R.2777: Protecting Access to Lifesaving Screenings (PALS) Act")</f>
        <v>H.R.2777: Protecting Access to Lifesaving Screenings (PALS) Act</v>
      </c>
      <c r="B90" s="6" t="s">
        <v>16</v>
      </c>
      <c r="C90" s="6" t="s">
        <v>20</v>
      </c>
      <c r="D90" s="6" t="s">
        <v>17</v>
      </c>
      <c r="E90" s="6" t="s">
        <v>17</v>
      </c>
      <c r="F90" s="6" t="s">
        <v>17</v>
      </c>
      <c r="G90" s="6" t="s">
        <v>17</v>
      </c>
      <c r="H90" s="6" t="s">
        <v>17</v>
      </c>
      <c r="I90" s="6" t="s">
        <v>17</v>
      </c>
      <c r="J90" s="6" t="s">
        <v>17</v>
      </c>
      <c r="K90" s="6" t="s">
        <v>17</v>
      </c>
      <c r="L90" s="6" t="s">
        <v>17</v>
      </c>
      <c r="M90" s="3" t="s">
        <v>18</v>
      </c>
      <c r="N90" s="6" t="s">
        <v>17</v>
      </c>
      <c r="O90" s="6" t="s">
        <v>17</v>
      </c>
      <c r="P90" s="3" t="s">
        <v>18</v>
      </c>
      <c r="Q90" s="6" t="s">
        <v>17</v>
      </c>
      <c r="R90" s="6" t="s">
        <v>17</v>
      </c>
      <c r="S90" s="6" t="s">
        <v>17</v>
      </c>
      <c r="T90" s="6" t="s">
        <v>17</v>
      </c>
      <c r="U90" s="6" t="s">
        <v>17</v>
      </c>
      <c r="V90" s="6" t="s">
        <v>17</v>
      </c>
      <c r="W90" s="6" t="s">
        <v>17</v>
      </c>
      <c r="X90" s="6" t="s">
        <v>17</v>
      </c>
      <c r="Y90" s="6" t="s">
        <v>17</v>
      </c>
      <c r="Z90" s="6" t="s">
        <v>17</v>
      </c>
      <c r="AA90" s="3" t="s">
        <v>18</v>
      </c>
      <c r="AB90" s="6" t="s">
        <v>17</v>
      </c>
      <c r="AC90" s="6" t="s">
        <v>17</v>
      </c>
      <c r="AD90" s="3" t="s">
        <v>18</v>
      </c>
      <c r="AE90" s="3" t="s">
        <v>18</v>
      </c>
      <c r="AF90" s="6" t="s">
        <v>17</v>
      </c>
      <c r="AG90" s="6" t="s">
        <v>17</v>
      </c>
      <c r="AH90" s="3" t="s">
        <v>18</v>
      </c>
      <c r="AI90" s="3" t="s">
        <v>18</v>
      </c>
      <c r="AJ90" s="3" t="s">
        <v>18</v>
      </c>
      <c r="AK90" s="3" t="s">
        <v>18</v>
      </c>
      <c r="AL90" s="6" t="s">
        <v>17</v>
      </c>
      <c r="AM90" s="6" t="s">
        <v>17</v>
      </c>
      <c r="AN90" s="3" t="s">
        <v>18</v>
      </c>
      <c r="AO90" s="6" t="s">
        <v>17</v>
      </c>
      <c r="AP90" s="6" t="s">
        <v>17</v>
      </c>
      <c r="AQ90" s="3" t="s">
        <v>18</v>
      </c>
      <c r="AR90" s="6" t="s">
        <v>17</v>
      </c>
      <c r="AS90" s="6" t="s">
        <v>17</v>
      </c>
      <c r="AT90" s="6" t="s">
        <v>17</v>
      </c>
      <c r="AU90" s="6" t="s">
        <v>17</v>
      </c>
      <c r="AV90" s="6" t="s">
        <v>17</v>
      </c>
      <c r="AW90" s="3" t="s">
        <v>18</v>
      </c>
      <c r="AX90" s="6" t="s">
        <v>17</v>
      </c>
      <c r="AY90" s="6" t="s">
        <v>17</v>
      </c>
      <c r="AZ90" s="6" t="s">
        <v>17</v>
      </c>
      <c r="BA90" s="6" t="s">
        <v>17</v>
      </c>
      <c r="BB90" s="6" t="s">
        <v>17</v>
      </c>
      <c r="BC90" s="6" t="s">
        <v>17</v>
      </c>
      <c r="BD90" s="3" t="s">
        <v>18</v>
      </c>
    </row>
    <row r="91" spans="1:56" ht="12.75">
      <c r="A91" s="6" t="str">
        <f>HYPERLINK("http://www.congressweb.com/nrln/bills/detail/id/27272","H.R.2771: Protecting HOME Act of 2019")</f>
        <v>H.R.2771: Protecting HOME Act of 2019</v>
      </c>
      <c r="B91" s="6" t="s">
        <v>16</v>
      </c>
      <c r="C91" s="6" t="s">
        <v>0</v>
      </c>
      <c r="D91" s="6" t="s">
        <v>17</v>
      </c>
      <c r="E91" s="6" t="s">
        <v>17</v>
      </c>
      <c r="F91" s="6" t="s">
        <v>17</v>
      </c>
      <c r="G91" s="6" t="s">
        <v>17</v>
      </c>
      <c r="H91" s="6" t="s">
        <v>17</v>
      </c>
      <c r="I91" s="6" t="s">
        <v>17</v>
      </c>
      <c r="J91" s="6" t="s">
        <v>17</v>
      </c>
      <c r="K91" s="6" t="s">
        <v>17</v>
      </c>
      <c r="L91" s="6" t="s">
        <v>17</v>
      </c>
      <c r="M91" s="6" t="s">
        <v>17</v>
      </c>
      <c r="N91" s="6" t="s">
        <v>17</v>
      </c>
      <c r="O91" s="6" t="s">
        <v>17</v>
      </c>
      <c r="P91" s="6" t="s">
        <v>17</v>
      </c>
      <c r="Q91" s="6" t="s">
        <v>17</v>
      </c>
      <c r="R91" s="6" t="s">
        <v>17</v>
      </c>
      <c r="S91" s="6" t="s">
        <v>17</v>
      </c>
      <c r="T91" s="6" t="s">
        <v>17</v>
      </c>
      <c r="U91" s="6" t="s">
        <v>17</v>
      </c>
      <c r="V91" s="6" t="s">
        <v>17</v>
      </c>
      <c r="W91" s="6" t="s">
        <v>17</v>
      </c>
      <c r="X91" s="6" t="s">
        <v>17</v>
      </c>
      <c r="Y91" s="6" t="s">
        <v>17</v>
      </c>
      <c r="Z91" s="6" t="s">
        <v>17</v>
      </c>
      <c r="AA91" s="6" t="s">
        <v>17</v>
      </c>
      <c r="AB91" s="6" t="s">
        <v>17</v>
      </c>
      <c r="AC91" s="6" t="s">
        <v>17</v>
      </c>
      <c r="AD91" s="6" t="s">
        <v>17</v>
      </c>
      <c r="AE91" s="6" t="s">
        <v>17</v>
      </c>
      <c r="AF91" s="6" t="s">
        <v>17</v>
      </c>
      <c r="AG91" s="6" t="s">
        <v>17</v>
      </c>
      <c r="AH91" s="6" t="s">
        <v>17</v>
      </c>
      <c r="AI91" s="6" t="s">
        <v>17</v>
      </c>
      <c r="AJ91" s="6" t="s">
        <v>17</v>
      </c>
      <c r="AK91" s="6" t="s">
        <v>17</v>
      </c>
      <c r="AL91" s="6" t="s">
        <v>17</v>
      </c>
      <c r="AM91" s="6" t="s">
        <v>17</v>
      </c>
      <c r="AN91" s="6" t="s">
        <v>17</v>
      </c>
      <c r="AO91" s="6" t="s">
        <v>17</v>
      </c>
      <c r="AP91" s="6" t="s">
        <v>17</v>
      </c>
      <c r="AQ91" s="6" t="s">
        <v>17</v>
      </c>
      <c r="AR91" s="6" t="s">
        <v>17</v>
      </c>
      <c r="AS91" s="6" t="s">
        <v>17</v>
      </c>
      <c r="AT91" s="6" t="s">
        <v>17</v>
      </c>
      <c r="AU91" s="6" t="s">
        <v>17</v>
      </c>
      <c r="AV91" s="6" t="s">
        <v>17</v>
      </c>
      <c r="AW91" s="6" t="s">
        <v>17</v>
      </c>
      <c r="AX91" s="6" t="s">
        <v>17</v>
      </c>
      <c r="AY91" s="6" t="s">
        <v>17</v>
      </c>
      <c r="AZ91" s="6" t="s">
        <v>17</v>
      </c>
      <c r="BA91" s="6" t="s">
        <v>17</v>
      </c>
      <c r="BB91" s="6" t="s">
        <v>17</v>
      </c>
      <c r="BC91" s="6" t="s">
        <v>17</v>
      </c>
      <c r="BD91" s="6" t="s">
        <v>17</v>
      </c>
    </row>
    <row r="92" spans="1:56" ht="12.75">
      <c r="A92" s="6" t="str">
        <f>HYPERLINK("http://www.congressweb.com/nrln/bills/detail/id/27274","H.R.2770: Huntington's Disease Parity Act of 2019")</f>
        <v>H.R.2770: Huntington's Disease Parity Act of 2019</v>
      </c>
      <c r="B92" s="6" t="s">
        <v>16</v>
      </c>
      <c r="C92" s="6" t="s">
        <v>0</v>
      </c>
      <c r="D92" s="6" t="s">
        <v>17</v>
      </c>
      <c r="E92" s="6" t="s">
        <v>17</v>
      </c>
      <c r="F92" s="3" t="s">
        <v>18</v>
      </c>
      <c r="G92" s="6" t="s">
        <v>17</v>
      </c>
      <c r="H92" s="6" t="s">
        <v>17</v>
      </c>
      <c r="I92" s="6" t="s">
        <v>17</v>
      </c>
      <c r="J92" s="6" t="s">
        <v>17</v>
      </c>
      <c r="K92" s="6" t="s">
        <v>17</v>
      </c>
      <c r="L92" s="6" t="s">
        <v>17</v>
      </c>
      <c r="M92" s="6" t="s">
        <v>17</v>
      </c>
      <c r="N92" s="6" t="s">
        <v>17</v>
      </c>
      <c r="O92" s="6" t="s">
        <v>17</v>
      </c>
      <c r="P92" s="6" t="s">
        <v>17</v>
      </c>
      <c r="Q92" s="6" t="s">
        <v>17</v>
      </c>
      <c r="R92" s="3" t="s">
        <v>18</v>
      </c>
      <c r="S92" s="6" t="s">
        <v>17</v>
      </c>
      <c r="T92" s="3" t="s">
        <v>18</v>
      </c>
      <c r="U92" s="6" t="s">
        <v>17</v>
      </c>
      <c r="V92" s="6" t="s">
        <v>17</v>
      </c>
      <c r="W92" s="6" t="s">
        <v>17</v>
      </c>
      <c r="X92" s="6" t="s">
        <v>17</v>
      </c>
      <c r="Y92" s="6" t="s">
        <v>17</v>
      </c>
      <c r="Z92" s="6" t="s">
        <v>17</v>
      </c>
      <c r="AA92" s="6" t="s">
        <v>17</v>
      </c>
      <c r="AB92" s="6" t="s">
        <v>17</v>
      </c>
      <c r="AC92" s="6" t="s">
        <v>17</v>
      </c>
      <c r="AD92" s="3" t="s">
        <v>18</v>
      </c>
      <c r="AE92" s="3" t="s">
        <v>18</v>
      </c>
      <c r="AF92" s="6" t="s">
        <v>17</v>
      </c>
      <c r="AG92" s="6" t="s">
        <v>17</v>
      </c>
      <c r="AH92" s="3" t="s">
        <v>18</v>
      </c>
      <c r="AI92" s="6" t="s">
        <v>17</v>
      </c>
      <c r="AJ92" s="6" t="s">
        <v>17</v>
      </c>
      <c r="AK92" s="6" t="s">
        <v>17</v>
      </c>
      <c r="AL92" s="3" t="s">
        <v>18</v>
      </c>
      <c r="AM92" s="6" t="s">
        <v>17</v>
      </c>
      <c r="AN92" s="6" t="s">
        <v>17</v>
      </c>
      <c r="AO92" s="6" t="s">
        <v>17</v>
      </c>
      <c r="AP92" s="6" t="s">
        <v>17</v>
      </c>
      <c r="AQ92" s="3" t="s">
        <v>18</v>
      </c>
      <c r="AR92" s="6" t="s">
        <v>17</v>
      </c>
      <c r="AS92" s="6" t="s">
        <v>17</v>
      </c>
      <c r="AT92" s="6" t="s">
        <v>17</v>
      </c>
      <c r="AU92" s="6" t="s">
        <v>17</v>
      </c>
      <c r="AV92" s="6" t="s">
        <v>17</v>
      </c>
      <c r="AW92" s="6" t="s">
        <v>17</v>
      </c>
      <c r="AX92" s="6" t="s">
        <v>17</v>
      </c>
      <c r="AY92" s="6" t="s">
        <v>17</v>
      </c>
      <c r="AZ92" s="6" t="s">
        <v>17</v>
      </c>
      <c r="BA92" s="6" t="s">
        <v>17</v>
      </c>
      <c r="BB92" s="6" t="s">
        <v>17</v>
      </c>
      <c r="BC92" s="3" t="s">
        <v>18</v>
      </c>
      <c r="BD92" s="3" t="s">
        <v>18</v>
      </c>
    </row>
    <row r="93" spans="1:56" ht="12.75">
      <c r="A93" s="6" t="str">
        <f>HYPERLINK("http://www.congressweb.com/nrln/bills/detail/id/27265","H.R.2693: Increasing Access to Osteoporosis Testing for Medicare Beneficiaries Act of 2019")</f>
        <v>H.R.2693: Increasing Access to Osteoporosis Testing for Medicare Beneficiaries Act of 2019</v>
      </c>
      <c r="B93" s="6" t="s">
        <v>16</v>
      </c>
      <c r="C93" s="6" t="s">
        <v>0</v>
      </c>
      <c r="D93" s="6" t="s">
        <v>17</v>
      </c>
      <c r="E93" s="6" t="s">
        <v>17</v>
      </c>
      <c r="F93" s="6" t="s">
        <v>17</v>
      </c>
      <c r="G93" s="6" t="s">
        <v>17</v>
      </c>
      <c r="H93" s="6" t="s">
        <v>17</v>
      </c>
      <c r="I93" s="6" t="s">
        <v>17</v>
      </c>
      <c r="J93" s="6" t="s">
        <v>17</v>
      </c>
      <c r="K93" s="6" t="s">
        <v>17</v>
      </c>
      <c r="L93" s="6" t="s">
        <v>17</v>
      </c>
      <c r="M93" s="3" t="s">
        <v>18</v>
      </c>
      <c r="N93" s="6" t="s">
        <v>17</v>
      </c>
      <c r="O93" s="6" t="s">
        <v>17</v>
      </c>
      <c r="P93" s="3" t="s">
        <v>18</v>
      </c>
      <c r="Q93" s="3" t="s">
        <v>18</v>
      </c>
      <c r="R93" s="6" t="s">
        <v>17</v>
      </c>
      <c r="S93" s="6" t="s">
        <v>17</v>
      </c>
      <c r="T93" s="6" t="s">
        <v>17</v>
      </c>
      <c r="U93" s="6" t="s">
        <v>17</v>
      </c>
      <c r="V93" s="6" t="s">
        <v>17</v>
      </c>
      <c r="W93" s="6" t="s">
        <v>17</v>
      </c>
      <c r="X93" s="6" t="s">
        <v>17</v>
      </c>
      <c r="Y93" s="6" t="s">
        <v>17</v>
      </c>
      <c r="Z93" s="6" t="s">
        <v>17</v>
      </c>
      <c r="AA93" s="6" t="s">
        <v>17</v>
      </c>
      <c r="AB93" s="6" t="s">
        <v>17</v>
      </c>
      <c r="AC93" s="3" t="s">
        <v>18</v>
      </c>
      <c r="AD93" s="3" t="s">
        <v>18</v>
      </c>
      <c r="AE93" s="6" t="s">
        <v>17</v>
      </c>
      <c r="AF93" s="3" t="s">
        <v>18</v>
      </c>
      <c r="AG93" s="6" t="s">
        <v>17</v>
      </c>
      <c r="AH93" s="6" t="s">
        <v>17</v>
      </c>
      <c r="AI93" s="3" t="s">
        <v>18</v>
      </c>
      <c r="AJ93" s="6" t="s">
        <v>17</v>
      </c>
      <c r="AK93" s="6" t="s">
        <v>17</v>
      </c>
      <c r="AL93" s="3" t="s">
        <v>18</v>
      </c>
      <c r="AM93" s="6" t="s">
        <v>17</v>
      </c>
      <c r="AN93" s="6" t="s">
        <v>17</v>
      </c>
      <c r="AO93" s="3" t="s">
        <v>18</v>
      </c>
      <c r="AP93" s="6" t="s">
        <v>17</v>
      </c>
      <c r="AQ93" s="3" t="s">
        <v>18</v>
      </c>
      <c r="AR93" s="6" t="s">
        <v>17</v>
      </c>
      <c r="AS93" s="6" t="s">
        <v>17</v>
      </c>
      <c r="AT93" s="6" t="s">
        <v>17</v>
      </c>
      <c r="AU93" s="3" t="s">
        <v>18</v>
      </c>
      <c r="AV93" s="6" t="s">
        <v>17</v>
      </c>
      <c r="AW93" s="6" t="s">
        <v>17</v>
      </c>
      <c r="AX93" s="6" t="s">
        <v>17</v>
      </c>
      <c r="AY93" s="6" t="s">
        <v>17</v>
      </c>
      <c r="AZ93" s="6" t="s">
        <v>17</v>
      </c>
      <c r="BA93" s="6" t="s">
        <v>17</v>
      </c>
      <c r="BB93" s="6" t="s">
        <v>17</v>
      </c>
      <c r="BC93" s="6" t="s">
        <v>17</v>
      </c>
      <c r="BD93" s="6" t="s">
        <v>17</v>
      </c>
    </row>
    <row r="94" spans="1:56" ht="12.75">
      <c r="A94" s="6" t="str">
        <f>HYPERLINK("http://www.congressweb.com/nrln/bills/detail/id/27188","H.R.2610: Stop Senior Scams Act")</f>
        <v>H.R.2610: Stop Senior Scams Act</v>
      </c>
      <c r="B94" s="6" t="s">
        <v>16</v>
      </c>
      <c r="C94" s="6" t="s">
        <v>0</v>
      </c>
      <c r="D94" s="6" t="s">
        <v>17</v>
      </c>
      <c r="E94" s="6" t="s">
        <v>17</v>
      </c>
      <c r="F94" s="6" t="s">
        <v>17</v>
      </c>
      <c r="G94" s="6" t="s">
        <v>17</v>
      </c>
      <c r="H94" s="6" t="s">
        <v>17</v>
      </c>
      <c r="I94" s="6" t="s">
        <v>17</v>
      </c>
      <c r="J94" s="6" t="s">
        <v>17</v>
      </c>
      <c r="K94" s="6" t="s">
        <v>17</v>
      </c>
      <c r="L94" s="6" t="s">
        <v>17</v>
      </c>
      <c r="M94" s="6" t="s">
        <v>17</v>
      </c>
      <c r="N94" s="6" t="s">
        <v>17</v>
      </c>
      <c r="O94" s="6" t="s">
        <v>17</v>
      </c>
      <c r="P94" s="6" t="s">
        <v>17</v>
      </c>
      <c r="Q94" s="6" t="s">
        <v>17</v>
      </c>
      <c r="R94" s="6" t="s">
        <v>17</v>
      </c>
      <c r="S94" s="6" t="s">
        <v>17</v>
      </c>
      <c r="T94" s="6" t="s">
        <v>17</v>
      </c>
      <c r="U94" s="6" t="s">
        <v>17</v>
      </c>
      <c r="V94" s="6" t="s">
        <v>17</v>
      </c>
      <c r="W94" s="6" t="s">
        <v>17</v>
      </c>
      <c r="X94" s="3" t="s">
        <v>18</v>
      </c>
      <c r="Y94" s="6" t="s">
        <v>17</v>
      </c>
      <c r="Z94" s="6" t="s">
        <v>17</v>
      </c>
      <c r="AA94" s="6" t="s">
        <v>17</v>
      </c>
      <c r="AB94" s="6" t="s">
        <v>17</v>
      </c>
      <c r="AC94" s="6" t="s">
        <v>17</v>
      </c>
      <c r="AD94" s="6" t="s">
        <v>17</v>
      </c>
      <c r="AE94" s="6" t="s">
        <v>17</v>
      </c>
      <c r="AF94" s="3" t="s">
        <v>18</v>
      </c>
      <c r="AG94" s="6" t="s">
        <v>17</v>
      </c>
      <c r="AH94" s="6" t="s">
        <v>17</v>
      </c>
      <c r="AI94" s="6" t="s">
        <v>17</v>
      </c>
      <c r="AJ94" s="6" t="s">
        <v>17</v>
      </c>
      <c r="AK94" s="6" t="s">
        <v>17</v>
      </c>
      <c r="AL94" s="6" t="s">
        <v>17</v>
      </c>
      <c r="AM94" s="6" t="s">
        <v>17</v>
      </c>
      <c r="AN94" s="6" t="s">
        <v>17</v>
      </c>
      <c r="AO94" s="6" t="s">
        <v>17</v>
      </c>
      <c r="AP94" s="6" t="s">
        <v>17</v>
      </c>
      <c r="AQ94" s="6" t="s">
        <v>17</v>
      </c>
      <c r="AR94" s="6" t="s">
        <v>17</v>
      </c>
      <c r="AS94" s="6" t="s">
        <v>17</v>
      </c>
      <c r="AT94" s="6" t="s">
        <v>17</v>
      </c>
      <c r="AU94" s="6" t="s">
        <v>17</v>
      </c>
      <c r="AV94" s="6" t="s">
        <v>17</v>
      </c>
      <c r="AW94" s="6" t="s">
        <v>17</v>
      </c>
      <c r="AX94" s="6" t="s">
        <v>17</v>
      </c>
      <c r="AY94" s="6" t="s">
        <v>17</v>
      </c>
      <c r="AZ94" s="6" t="s">
        <v>17</v>
      </c>
      <c r="BA94" s="6" t="s">
        <v>17</v>
      </c>
      <c r="BB94" s="6" t="s">
        <v>17</v>
      </c>
      <c r="BC94" s="6" t="s">
        <v>17</v>
      </c>
      <c r="BD94" s="3" t="s">
        <v>18</v>
      </c>
    </row>
    <row r="95" spans="1:56" ht="12.75">
      <c r="A95" s="6" t="str">
        <f>HYPERLINK("http://www.congressweb.com/nrln/bills/detail/id/27168","H.R.2594: Rural Access to Hospice Act of 2019")</f>
        <v>H.R.2594: Rural Access to Hospice Act of 2019</v>
      </c>
      <c r="B95" s="6" t="s">
        <v>16</v>
      </c>
      <c r="C95" s="6" t="s">
        <v>0</v>
      </c>
      <c r="D95" s="6" t="s">
        <v>17</v>
      </c>
      <c r="E95" s="3" t="s">
        <v>18</v>
      </c>
      <c r="F95" s="3" t="s">
        <v>18</v>
      </c>
      <c r="G95" s="6" t="s">
        <v>17</v>
      </c>
      <c r="H95" s="6" t="s">
        <v>17</v>
      </c>
      <c r="I95" s="6" t="s">
        <v>17</v>
      </c>
      <c r="J95" s="3" t="s">
        <v>18</v>
      </c>
      <c r="K95" s="6" t="s">
        <v>17</v>
      </c>
      <c r="L95" s="6" t="s">
        <v>17</v>
      </c>
      <c r="M95" s="6" t="s">
        <v>17</v>
      </c>
      <c r="N95" s="6" t="s">
        <v>17</v>
      </c>
      <c r="O95" s="6" t="s">
        <v>17</v>
      </c>
      <c r="P95" s="6" t="s">
        <v>17</v>
      </c>
      <c r="Q95" s="6" t="s">
        <v>17</v>
      </c>
      <c r="R95" s="6" t="s">
        <v>17</v>
      </c>
      <c r="S95" s="6" t="s">
        <v>17</v>
      </c>
      <c r="T95" s="6" t="s">
        <v>17</v>
      </c>
      <c r="U95" s="6" t="s">
        <v>17</v>
      </c>
      <c r="V95" s="3" t="s">
        <v>18</v>
      </c>
      <c r="W95" s="6" t="s">
        <v>17</v>
      </c>
      <c r="X95" s="6" t="s">
        <v>17</v>
      </c>
      <c r="Y95" s="6" t="s">
        <v>17</v>
      </c>
      <c r="Z95" s="6" t="s">
        <v>17</v>
      </c>
      <c r="AA95" s="6" t="s">
        <v>17</v>
      </c>
      <c r="AB95" s="6" t="s">
        <v>17</v>
      </c>
      <c r="AC95" s="6" t="s">
        <v>17</v>
      </c>
      <c r="AD95" s="6" t="s">
        <v>17</v>
      </c>
      <c r="AE95" s="6" t="s">
        <v>17</v>
      </c>
      <c r="AF95" s="6" t="s">
        <v>17</v>
      </c>
      <c r="AG95" s="6" t="s">
        <v>17</v>
      </c>
      <c r="AH95" s="6" t="s">
        <v>17</v>
      </c>
      <c r="AI95" s="3" t="s">
        <v>18</v>
      </c>
      <c r="AJ95" s="6" t="s">
        <v>17</v>
      </c>
      <c r="AK95" s="6" t="s">
        <v>17</v>
      </c>
      <c r="AL95" s="6" t="s">
        <v>17</v>
      </c>
      <c r="AM95" s="6" t="s">
        <v>17</v>
      </c>
      <c r="AN95" s="6" t="s">
        <v>17</v>
      </c>
      <c r="AO95" s="6" t="s">
        <v>17</v>
      </c>
      <c r="AP95" s="6" t="s">
        <v>17</v>
      </c>
      <c r="AQ95" s="6" t="s">
        <v>17</v>
      </c>
      <c r="AR95" s="6" t="s">
        <v>17</v>
      </c>
      <c r="AS95" s="6" t="s">
        <v>17</v>
      </c>
      <c r="AT95" s="6" t="s">
        <v>17</v>
      </c>
      <c r="AU95" s="6" t="s">
        <v>17</v>
      </c>
      <c r="AV95" s="6" t="s">
        <v>17</v>
      </c>
      <c r="AW95" s="6" t="s">
        <v>17</v>
      </c>
      <c r="AX95" s="6" t="s">
        <v>17</v>
      </c>
      <c r="AY95" s="6" t="s">
        <v>17</v>
      </c>
      <c r="AZ95" s="6" t="s">
        <v>17</v>
      </c>
      <c r="BA95" s="6" t="s">
        <v>17</v>
      </c>
      <c r="BB95" s="6" t="s">
        <v>17</v>
      </c>
      <c r="BC95" s="6" t="s">
        <v>17</v>
      </c>
      <c r="BD95" s="6" t="s">
        <v>17</v>
      </c>
    </row>
    <row r="96" spans="1:56" ht="12.75">
      <c r="A96" s="6" t="str">
        <f>HYPERLINK("http://www.congressweb.com/nrln/bills/detail/id/27167","H.R.2573: Home Health Payment Innovation Act of 2019")</f>
        <v>H.R.2573: Home Health Payment Innovation Act of 2019</v>
      </c>
      <c r="B96" s="6" t="s">
        <v>16</v>
      </c>
      <c r="C96" s="6" t="s">
        <v>0</v>
      </c>
      <c r="D96" s="6" t="s">
        <v>17</v>
      </c>
      <c r="E96" s="6" t="s">
        <v>17</v>
      </c>
      <c r="F96" s="6" t="s">
        <v>17</v>
      </c>
      <c r="G96" s="6" t="s">
        <v>17</v>
      </c>
      <c r="H96" s="3" t="s">
        <v>18</v>
      </c>
      <c r="I96" s="6" t="s">
        <v>17</v>
      </c>
      <c r="J96" s="6" t="s">
        <v>17</v>
      </c>
      <c r="K96" s="6" t="s">
        <v>17</v>
      </c>
      <c r="L96" s="6" t="s">
        <v>17</v>
      </c>
      <c r="M96" s="3" t="s">
        <v>18</v>
      </c>
      <c r="N96" s="6" t="s">
        <v>17</v>
      </c>
      <c r="O96" s="6" t="s">
        <v>17</v>
      </c>
      <c r="P96" s="6" t="s">
        <v>17</v>
      </c>
      <c r="Q96" s="6" t="s">
        <v>17</v>
      </c>
      <c r="R96" s="6" t="s">
        <v>17</v>
      </c>
      <c r="S96" s="6" t="s">
        <v>17</v>
      </c>
      <c r="T96" s="6" t="s">
        <v>17</v>
      </c>
      <c r="U96" s="6" t="s">
        <v>17</v>
      </c>
      <c r="V96" s="3" t="s">
        <v>18</v>
      </c>
      <c r="W96" s="3" t="s">
        <v>18</v>
      </c>
      <c r="X96" s="6" t="s">
        <v>17</v>
      </c>
      <c r="Y96" s="6" t="s">
        <v>17</v>
      </c>
      <c r="Z96" s="6" t="s">
        <v>17</v>
      </c>
      <c r="AA96" s="6" t="s">
        <v>17</v>
      </c>
      <c r="AB96" s="6" t="s">
        <v>17</v>
      </c>
      <c r="AC96" s="6" t="s">
        <v>17</v>
      </c>
      <c r="AD96" s="3" t="s">
        <v>18</v>
      </c>
      <c r="AE96" s="6" t="s">
        <v>17</v>
      </c>
      <c r="AF96" s="6" t="s">
        <v>17</v>
      </c>
      <c r="AG96" s="6" t="s">
        <v>17</v>
      </c>
      <c r="AH96" s="6" t="s">
        <v>17</v>
      </c>
      <c r="AI96" s="6" t="s">
        <v>17</v>
      </c>
      <c r="AJ96" s="6" t="s">
        <v>17</v>
      </c>
      <c r="AK96" s="6" t="s">
        <v>17</v>
      </c>
      <c r="AL96" s="6" t="s">
        <v>17</v>
      </c>
      <c r="AM96" s="6" t="s">
        <v>17</v>
      </c>
      <c r="AN96" s="6" t="s">
        <v>17</v>
      </c>
      <c r="AO96" s="3" t="s">
        <v>18</v>
      </c>
      <c r="AP96" s="6" t="s">
        <v>17</v>
      </c>
      <c r="AQ96" s="6" t="s">
        <v>17</v>
      </c>
      <c r="AR96" s="6" t="s">
        <v>17</v>
      </c>
      <c r="AS96" s="6" t="s">
        <v>17</v>
      </c>
      <c r="AT96" s="6" t="s">
        <v>17</v>
      </c>
      <c r="AU96" s="3" t="s">
        <v>18</v>
      </c>
      <c r="AV96" s="6" t="s">
        <v>17</v>
      </c>
      <c r="AW96" s="6" t="s">
        <v>17</v>
      </c>
      <c r="AX96" s="6" t="s">
        <v>17</v>
      </c>
      <c r="AY96" s="6" t="s">
        <v>17</v>
      </c>
      <c r="AZ96" s="6" t="s">
        <v>17</v>
      </c>
      <c r="BA96" s="6" t="s">
        <v>17</v>
      </c>
      <c r="BB96" s="6" t="s">
        <v>17</v>
      </c>
      <c r="BC96" s="6" t="s">
        <v>17</v>
      </c>
      <c r="BD96" s="6" t="s">
        <v>17</v>
      </c>
    </row>
    <row r="97" spans="1:56" ht="12.75">
      <c r="A97" s="6" t="str">
        <f>HYPERLINK("http://www.congressweb.com/nrln/bills/detail/id/27090","H.R.2376: Prescription Pricing for the People Act of 2019")</f>
        <v>H.R.2376: Prescription Pricing for the People Act of 2019</v>
      </c>
      <c r="B97" s="6" t="s">
        <v>16</v>
      </c>
      <c r="C97" s="6" t="s">
        <v>0</v>
      </c>
      <c r="D97" s="6" t="s">
        <v>17</v>
      </c>
      <c r="E97" s="6" t="s">
        <v>17</v>
      </c>
      <c r="F97" s="6" t="s">
        <v>17</v>
      </c>
      <c r="G97" s="6" t="s">
        <v>17</v>
      </c>
      <c r="H97" s="6" t="s">
        <v>17</v>
      </c>
      <c r="I97" s="6" t="s">
        <v>17</v>
      </c>
      <c r="J97" s="6" t="s">
        <v>17</v>
      </c>
      <c r="K97" s="6" t="s">
        <v>17</v>
      </c>
      <c r="L97" s="6" t="s">
        <v>17</v>
      </c>
      <c r="M97" s="6" t="s">
        <v>17</v>
      </c>
      <c r="N97" s="6" t="s">
        <v>17</v>
      </c>
      <c r="O97" s="6" t="s">
        <v>17</v>
      </c>
      <c r="P97" s="6" t="s">
        <v>17</v>
      </c>
      <c r="Q97" s="6" t="s">
        <v>17</v>
      </c>
      <c r="R97" s="6" t="s">
        <v>17</v>
      </c>
      <c r="S97" s="6" t="s">
        <v>17</v>
      </c>
      <c r="T97" s="6" t="s">
        <v>17</v>
      </c>
      <c r="U97" s="6" t="s">
        <v>17</v>
      </c>
      <c r="V97" s="6" t="s">
        <v>17</v>
      </c>
      <c r="W97" s="6" t="s">
        <v>17</v>
      </c>
      <c r="X97" s="6" t="s">
        <v>17</v>
      </c>
      <c r="Y97" s="6" t="s">
        <v>17</v>
      </c>
      <c r="Z97" s="6" t="s">
        <v>17</v>
      </c>
      <c r="AA97" s="6" t="s">
        <v>17</v>
      </c>
      <c r="AB97" s="6" t="s">
        <v>17</v>
      </c>
      <c r="AC97" s="6" t="s">
        <v>17</v>
      </c>
      <c r="AD97" s="6" t="s">
        <v>17</v>
      </c>
      <c r="AE97" s="6" t="s">
        <v>17</v>
      </c>
      <c r="AF97" s="6" t="s">
        <v>17</v>
      </c>
      <c r="AG97" s="6" t="s">
        <v>17</v>
      </c>
      <c r="AH97" s="6" t="s">
        <v>17</v>
      </c>
      <c r="AI97" s="6" t="s">
        <v>17</v>
      </c>
      <c r="AJ97" s="6" t="s">
        <v>17</v>
      </c>
      <c r="AK97" s="6" t="s">
        <v>17</v>
      </c>
      <c r="AL97" s="6" t="s">
        <v>17</v>
      </c>
      <c r="AM97" s="6" t="s">
        <v>17</v>
      </c>
      <c r="AN97" s="6" t="s">
        <v>17</v>
      </c>
      <c r="AO97" s="6" t="s">
        <v>17</v>
      </c>
      <c r="AP97" s="6" t="s">
        <v>17</v>
      </c>
      <c r="AQ97" s="6" t="s">
        <v>17</v>
      </c>
      <c r="AR97" s="6" t="s">
        <v>17</v>
      </c>
      <c r="AS97" s="6" t="s">
        <v>17</v>
      </c>
      <c r="AT97" s="6" t="s">
        <v>17</v>
      </c>
      <c r="AU97" s="6" t="s">
        <v>17</v>
      </c>
      <c r="AV97" s="3" t="s">
        <v>18</v>
      </c>
      <c r="AW97" s="6" t="s">
        <v>17</v>
      </c>
      <c r="AX97" s="6" t="s">
        <v>17</v>
      </c>
      <c r="AY97" s="6" t="s">
        <v>17</v>
      </c>
      <c r="AZ97" s="6" t="s">
        <v>17</v>
      </c>
      <c r="BA97" s="6" t="s">
        <v>17</v>
      </c>
      <c r="BB97" s="6" t="s">
        <v>17</v>
      </c>
      <c r="BC97" s="6" t="s">
        <v>17</v>
      </c>
      <c r="BD97" s="6" t="s">
        <v>17</v>
      </c>
    </row>
    <row r="98" spans="1:56" ht="12.75">
      <c r="A98" s="6" t="str">
        <f>HYPERLINK("http://www.congressweb.com/nrln/bills/detail/id/27089","H.R.2375: Preserve Access to Affordable Generics and Biosimilars Act")</f>
        <v>H.R.2375: Preserve Access to Affordable Generics and Biosimilars Act</v>
      </c>
      <c r="B98" s="6" t="s">
        <v>16</v>
      </c>
      <c r="C98" s="6" t="s">
        <v>0</v>
      </c>
      <c r="D98" s="6" t="s">
        <v>17</v>
      </c>
      <c r="E98" s="6" t="s">
        <v>17</v>
      </c>
      <c r="F98" s="6" t="s">
        <v>17</v>
      </c>
      <c r="G98" s="6" t="s">
        <v>17</v>
      </c>
      <c r="H98" s="6" t="s">
        <v>17</v>
      </c>
      <c r="I98" s="6" t="s">
        <v>17</v>
      </c>
      <c r="J98" s="6" t="s">
        <v>17</v>
      </c>
      <c r="K98" s="6" t="s">
        <v>17</v>
      </c>
      <c r="L98" s="6" t="s">
        <v>17</v>
      </c>
      <c r="M98" s="6" t="s">
        <v>17</v>
      </c>
      <c r="N98" s="6" t="s">
        <v>17</v>
      </c>
      <c r="O98" s="6" t="s">
        <v>17</v>
      </c>
      <c r="P98" s="6" t="s">
        <v>17</v>
      </c>
      <c r="Q98" s="6" t="s">
        <v>17</v>
      </c>
      <c r="R98" s="6" t="s">
        <v>17</v>
      </c>
      <c r="S98" s="6" t="s">
        <v>17</v>
      </c>
      <c r="T98" s="6" t="s">
        <v>17</v>
      </c>
      <c r="U98" s="6" t="s">
        <v>17</v>
      </c>
      <c r="V98" s="6" t="s">
        <v>17</v>
      </c>
      <c r="W98" s="6" t="s">
        <v>17</v>
      </c>
      <c r="X98" s="6" t="s">
        <v>17</v>
      </c>
      <c r="Y98" s="6" t="s">
        <v>17</v>
      </c>
      <c r="Z98" s="6" t="s">
        <v>17</v>
      </c>
      <c r="AA98" s="6" t="s">
        <v>17</v>
      </c>
      <c r="AB98" s="6" t="s">
        <v>17</v>
      </c>
      <c r="AC98" s="6" t="s">
        <v>17</v>
      </c>
      <c r="AD98" s="6" t="s">
        <v>17</v>
      </c>
      <c r="AE98" s="6" t="s">
        <v>17</v>
      </c>
      <c r="AF98" s="6" t="s">
        <v>17</v>
      </c>
      <c r="AG98" s="6" t="s">
        <v>17</v>
      </c>
      <c r="AH98" s="6" t="s">
        <v>17</v>
      </c>
      <c r="AI98" s="6" t="s">
        <v>17</v>
      </c>
      <c r="AJ98" s="6" t="s">
        <v>17</v>
      </c>
      <c r="AK98" s="6" t="s">
        <v>17</v>
      </c>
      <c r="AL98" s="6" t="s">
        <v>17</v>
      </c>
      <c r="AM98" s="6" t="s">
        <v>17</v>
      </c>
      <c r="AN98" s="6" t="s">
        <v>17</v>
      </c>
      <c r="AO98" s="6" t="s">
        <v>17</v>
      </c>
      <c r="AP98" s="6" t="s">
        <v>17</v>
      </c>
      <c r="AQ98" s="6" t="s">
        <v>17</v>
      </c>
      <c r="AR98" s="6" t="s">
        <v>17</v>
      </c>
      <c r="AS98" s="6" t="s">
        <v>17</v>
      </c>
      <c r="AT98" s="6" t="s">
        <v>17</v>
      </c>
      <c r="AU98" s="6" t="s">
        <v>17</v>
      </c>
      <c r="AV98" s="6" t="s">
        <v>17</v>
      </c>
      <c r="AW98" s="6" t="s">
        <v>17</v>
      </c>
      <c r="AX98" s="6" t="s">
        <v>17</v>
      </c>
      <c r="AY98" s="6" t="s">
        <v>17</v>
      </c>
      <c r="AZ98" s="6" t="s">
        <v>17</v>
      </c>
      <c r="BA98" s="6" t="s">
        <v>17</v>
      </c>
      <c r="BB98" s="6" t="s">
        <v>17</v>
      </c>
      <c r="BC98" s="6" t="s">
        <v>17</v>
      </c>
      <c r="BD98" s="6" t="s">
        <v>17</v>
      </c>
    </row>
    <row r="99" spans="1:56" ht="12.75">
      <c r="A99" s="6" t="str">
        <f>HYPERLINK("http://www.congressweb.com/nrln/bills/detail/id/27088","H.R.2374: Stop STALLING Act")</f>
        <v>H.R.2374: Stop STALLING Act</v>
      </c>
      <c r="B99" s="6" t="s">
        <v>16</v>
      </c>
      <c r="C99" s="6" t="s">
        <v>0</v>
      </c>
      <c r="D99" s="6" t="s">
        <v>17</v>
      </c>
      <c r="E99" s="6" t="s">
        <v>17</v>
      </c>
      <c r="F99" s="6" t="s">
        <v>17</v>
      </c>
      <c r="G99" s="6" t="s">
        <v>17</v>
      </c>
      <c r="H99" s="6" t="s">
        <v>17</v>
      </c>
      <c r="I99" s="6" t="s">
        <v>17</v>
      </c>
      <c r="J99" s="6" t="s">
        <v>17</v>
      </c>
      <c r="K99" s="6" t="s">
        <v>17</v>
      </c>
      <c r="L99" s="6" t="s">
        <v>17</v>
      </c>
      <c r="M99" s="6" t="s">
        <v>17</v>
      </c>
      <c r="N99" s="6" t="s">
        <v>17</v>
      </c>
      <c r="O99" s="6" t="s">
        <v>17</v>
      </c>
      <c r="P99" s="6" t="s">
        <v>17</v>
      </c>
      <c r="Q99" s="6" t="s">
        <v>17</v>
      </c>
      <c r="R99" s="6" t="s">
        <v>17</v>
      </c>
      <c r="S99" s="6" t="s">
        <v>17</v>
      </c>
      <c r="T99" s="6" t="s">
        <v>17</v>
      </c>
      <c r="U99" s="6" t="s">
        <v>17</v>
      </c>
      <c r="V99" s="6" t="s">
        <v>17</v>
      </c>
      <c r="W99" s="6" t="s">
        <v>17</v>
      </c>
      <c r="X99" s="6" t="s">
        <v>17</v>
      </c>
      <c r="Y99" s="6" t="s">
        <v>17</v>
      </c>
      <c r="Z99" s="6" t="s">
        <v>17</v>
      </c>
      <c r="AA99" s="6" t="s">
        <v>17</v>
      </c>
      <c r="AB99" s="6" t="s">
        <v>17</v>
      </c>
      <c r="AC99" s="6" t="s">
        <v>17</v>
      </c>
      <c r="AD99" s="6" t="s">
        <v>17</v>
      </c>
      <c r="AE99" s="6" t="s">
        <v>17</v>
      </c>
      <c r="AF99" s="6" t="s">
        <v>17</v>
      </c>
      <c r="AG99" s="6" t="s">
        <v>17</v>
      </c>
      <c r="AH99" s="6" t="s">
        <v>17</v>
      </c>
      <c r="AI99" s="6" t="s">
        <v>17</v>
      </c>
      <c r="AJ99" s="6" t="s">
        <v>17</v>
      </c>
      <c r="AK99" s="6" t="s">
        <v>17</v>
      </c>
      <c r="AL99" s="6" t="s">
        <v>17</v>
      </c>
      <c r="AM99" s="6" t="s">
        <v>17</v>
      </c>
      <c r="AN99" s="6" t="s">
        <v>17</v>
      </c>
      <c r="AO99" s="6" t="s">
        <v>17</v>
      </c>
      <c r="AP99" s="6" t="s">
        <v>17</v>
      </c>
      <c r="AQ99" s="6" t="s">
        <v>17</v>
      </c>
      <c r="AR99" s="6" t="s">
        <v>17</v>
      </c>
      <c r="AS99" s="6" t="s">
        <v>17</v>
      </c>
      <c r="AT99" s="6" t="s">
        <v>17</v>
      </c>
      <c r="AU99" s="6" t="s">
        <v>17</v>
      </c>
      <c r="AV99" s="6" t="s">
        <v>17</v>
      </c>
      <c r="AW99" s="6" t="s">
        <v>17</v>
      </c>
      <c r="AX99" s="6" t="s">
        <v>17</v>
      </c>
      <c r="AY99" s="6" t="s">
        <v>17</v>
      </c>
      <c r="AZ99" s="6" t="s">
        <v>17</v>
      </c>
      <c r="BA99" s="6" t="s">
        <v>17</v>
      </c>
      <c r="BB99" s="6" t="s">
        <v>17</v>
      </c>
      <c r="BC99" s="6" t="s">
        <v>17</v>
      </c>
      <c r="BD99" s="6" t="s">
        <v>17</v>
      </c>
    </row>
    <row r="100" spans="1:56" ht="12.75">
      <c r="A100" s="6" t="str">
        <f>HYPERLINK("http://www.congressweb.com/nrln/bills/detail/id/26800","H.R.2178: Metastatic Breast Cancer Access to Care Act")</f>
        <v>H.R.2178: Metastatic Breast Cancer Access to Care Act</v>
      </c>
      <c r="B100" s="6" t="s">
        <v>16</v>
      </c>
      <c r="C100" s="6" t="s">
        <v>20</v>
      </c>
      <c r="D100" s="3" t="s">
        <v>18</v>
      </c>
      <c r="E100" s="3" t="s">
        <v>18</v>
      </c>
      <c r="F100" s="3" t="s">
        <v>18</v>
      </c>
      <c r="G100" s="6" t="s">
        <v>17</v>
      </c>
      <c r="H100" s="3" t="s">
        <v>18</v>
      </c>
      <c r="I100" s="3" t="s">
        <v>18</v>
      </c>
      <c r="J100" s="6" t="s">
        <v>17</v>
      </c>
      <c r="K100" s="6" t="s">
        <v>17</v>
      </c>
      <c r="L100" s="3" t="s">
        <v>18</v>
      </c>
      <c r="M100" s="3" t="s">
        <v>18</v>
      </c>
      <c r="N100" s="3" t="s">
        <v>18</v>
      </c>
      <c r="O100" s="6" t="s">
        <v>17</v>
      </c>
      <c r="P100" s="3" t="s">
        <v>18</v>
      </c>
      <c r="Q100" s="3" t="s">
        <v>18</v>
      </c>
      <c r="R100" s="3" t="s">
        <v>18</v>
      </c>
      <c r="S100" s="3" t="s">
        <v>18</v>
      </c>
      <c r="T100" s="3" t="s">
        <v>18</v>
      </c>
      <c r="U100" s="6" t="s">
        <v>17</v>
      </c>
      <c r="V100" s="3" t="s">
        <v>18</v>
      </c>
      <c r="W100" s="3" t="s">
        <v>18</v>
      </c>
      <c r="X100" s="3" t="s">
        <v>18</v>
      </c>
      <c r="Y100" s="6" t="s">
        <v>17</v>
      </c>
      <c r="Z100" s="6" t="s">
        <v>17</v>
      </c>
      <c r="AA100" s="3" t="s">
        <v>18</v>
      </c>
      <c r="AB100" s="6" t="s">
        <v>17</v>
      </c>
      <c r="AC100" s="3" t="s">
        <v>18</v>
      </c>
      <c r="AD100" s="3" t="s">
        <v>18</v>
      </c>
      <c r="AE100" s="3" t="s">
        <v>18</v>
      </c>
      <c r="AF100" s="3" t="s">
        <v>18</v>
      </c>
      <c r="AG100" s="3" t="s">
        <v>18</v>
      </c>
      <c r="AH100" s="3" t="s">
        <v>18</v>
      </c>
      <c r="AI100" s="3" t="s">
        <v>18</v>
      </c>
      <c r="AJ100" s="3" t="s">
        <v>18</v>
      </c>
      <c r="AK100" s="3" t="s">
        <v>18</v>
      </c>
      <c r="AL100" s="6" t="s">
        <v>17</v>
      </c>
      <c r="AM100" s="3" t="s">
        <v>18</v>
      </c>
      <c r="AN100" s="6" t="s">
        <v>17</v>
      </c>
      <c r="AO100" s="3" t="s">
        <v>18</v>
      </c>
      <c r="AP100" s="3" t="s">
        <v>18</v>
      </c>
      <c r="AQ100" s="3" t="s">
        <v>18</v>
      </c>
      <c r="AR100" s="3" t="s">
        <v>18</v>
      </c>
      <c r="AS100" s="3" t="s">
        <v>18</v>
      </c>
      <c r="AT100" s="3" t="s">
        <v>18</v>
      </c>
      <c r="AU100" s="3" t="s">
        <v>18</v>
      </c>
      <c r="AV100" s="3" t="s">
        <v>18</v>
      </c>
      <c r="AW100" s="3" t="s">
        <v>18</v>
      </c>
      <c r="AX100" s="3" t="s">
        <v>18</v>
      </c>
      <c r="AY100" s="6" t="s">
        <v>17</v>
      </c>
      <c r="AZ100" s="6" t="s">
        <v>17</v>
      </c>
      <c r="BA100" s="6" t="s">
        <v>17</v>
      </c>
      <c r="BB100" s="3" t="s">
        <v>18</v>
      </c>
      <c r="BC100" s="3" t="s">
        <v>18</v>
      </c>
      <c r="BD100" s="3" t="s">
        <v>18</v>
      </c>
    </row>
    <row r="101" spans="1:56" ht="12.75">
      <c r="A101" s="6" t="str">
        <f>HYPERLINK("http://www.congressweb.com/nrln/bills/detail/id/26798","H.R.2150: Home Health Care Planning Improvement Act of 2019")</f>
        <v>H.R.2150: Home Health Care Planning Improvement Act of 2019</v>
      </c>
      <c r="B101" s="6" t="s">
        <v>16</v>
      </c>
      <c r="C101" s="6" t="s">
        <v>0</v>
      </c>
      <c r="D101" s="6" t="s">
        <v>17</v>
      </c>
      <c r="E101" s="3" t="s">
        <v>18</v>
      </c>
      <c r="F101" s="3" t="s">
        <v>18</v>
      </c>
      <c r="G101" s="6" t="s">
        <v>17</v>
      </c>
      <c r="H101" s="6" t="s">
        <v>17</v>
      </c>
      <c r="I101" s="3" t="s">
        <v>18</v>
      </c>
      <c r="J101" s="3" t="s">
        <v>18</v>
      </c>
      <c r="K101" s="6" t="s">
        <v>17</v>
      </c>
      <c r="L101" s="3" t="s">
        <v>18</v>
      </c>
      <c r="M101" s="6" t="s">
        <v>17</v>
      </c>
      <c r="N101" s="6" t="s">
        <v>17</v>
      </c>
      <c r="O101" s="6" t="s">
        <v>17</v>
      </c>
      <c r="P101" s="3" t="s">
        <v>18</v>
      </c>
      <c r="Q101" s="6" t="s">
        <v>17</v>
      </c>
      <c r="R101" s="6" t="s">
        <v>17</v>
      </c>
      <c r="S101" s="6" t="s">
        <v>17</v>
      </c>
      <c r="T101" s="3" t="s">
        <v>18</v>
      </c>
      <c r="U101" s="6" t="s">
        <v>17</v>
      </c>
      <c r="V101" s="3" t="s">
        <v>18</v>
      </c>
      <c r="W101" s="6" t="s">
        <v>17</v>
      </c>
      <c r="X101" s="6" t="s">
        <v>17</v>
      </c>
      <c r="Y101" s="6" t="s">
        <v>17</v>
      </c>
      <c r="Z101" s="6" t="s">
        <v>17</v>
      </c>
      <c r="AA101" s="3" t="s">
        <v>18</v>
      </c>
      <c r="AB101" s="6" t="s">
        <v>17</v>
      </c>
      <c r="AC101" s="3" t="s">
        <v>18</v>
      </c>
      <c r="AD101" s="3" t="s">
        <v>18</v>
      </c>
      <c r="AE101" s="3" t="s">
        <v>18</v>
      </c>
      <c r="AF101" s="3" t="s">
        <v>18</v>
      </c>
      <c r="AG101" s="6" t="s">
        <v>17</v>
      </c>
      <c r="AH101" s="6" t="s">
        <v>17</v>
      </c>
      <c r="AI101" s="3" t="s">
        <v>18</v>
      </c>
      <c r="AJ101" s="6" t="s">
        <v>17</v>
      </c>
      <c r="AK101" s="6" t="s">
        <v>17</v>
      </c>
      <c r="AL101" s="6" t="s">
        <v>17</v>
      </c>
      <c r="AM101" s="3" t="s">
        <v>18</v>
      </c>
      <c r="AN101" s="6" t="s">
        <v>17</v>
      </c>
      <c r="AO101" s="6" t="s">
        <v>17</v>
      </c>
      <c r="AP101" s="6" t="s">
        <v>17</v>
      </c>
      <c r="AQ101" s="3" t="s">
        <v>18</v>
      </c>
      <c r="AR101" s="6" t="s">
        <v>17</v>
      </c>
      <c r="AS101" s="6" t="s">
        <v>17</v>
      </c>
      <c r="AT101" s="6" t="s">
        <v>17</v>
      </c>
      <c r="AU101" s="3" t="s">
        <v>18</v>
      </c>
      <c r="AV101" s="3" t="s">
        <v>18</v>
      </c>
      <c r="AW101" s="6" t="s">
        <v>17</v>
      </c>
      <c r="AX101" s="3" t="s">
        <v>18</v>
      </c>
      <c r="AY101" s="6" t="s">
        <v>17</v>
      </c>
      <c r="AZ101" s="6" t="s">
        <v>17</v>
      </c>
      <c r="BA101" s="6" t="s">
        <v>17</v>
      </c>
      <c r="BB101" s="6" t="s">
        <v>17</v>
      </c>
      <c r="BC101" s="3" t="s">
        <v>18</v>
      </c>
      <c r="BD101" s="3" t="s">
        <v>18</v>
      </c>
    </row>
    <row r="102" spans="1:56" ht="12.75">
      <c r="A102" s="6" t="str">
        <f>HYPERLINK("http://www.congressweb.com/nrln/bills/detail/id/26690","H.R.1994: Setting Every Community Up for the Retirement Enhancement Act of 2019")</f>
        <v>H.R.1994: Setting Every Community Up for the Retirement Enhancement Act of 2019</v>
      </c>
      <c r="B102" s="6" t="s">
        <v>16</v>
      </c>
      <c r="C102" s="6" t="s">
        <v>21</v>
      </c>
      <c r="D102" s="6" t="s">
        <v>17</v>
      </c>
      <c r="E102" s="6" t="s">
        <v>17</v>
      </c>
      <c r="F102" s="6" t="s">
        <v>17</v>
      </c>
      <c r="G102" s="6" t="s">
        <v>17</v>
      </c>
      <c r="H102" s="3" t="s">
        <v>18</v>
      </c>
      <c r="I102" s="6" t="s">
        <v>17</v>
      </c>
      <c r="J102" s="6" t="s">
        <v>17</v>
      </c>
      <c r="K102" s="6" t="s">
        <v>17</v>
      </c>
      <c r="L102" s="6" t="s">
        <v>17</v>
      </c>
      <c r="M102" s="3" t="s">
        <v>18</v>
      </c>
      <c r="N102" s="6" t="s">
        <v>17</v>
      </c>
      <c r="O102" s="6" t="s">
        <v>17</v>
      </c>
      <c r="P102" s="6" t="s">
        <v>17</v>
      </c>
      <c r="Q102" s="6" t="s">
        <v>17</v>
      </c>
      <c r="R102" s="6" t="s">
        <v>17</v>
      </c>
      <c r="S102" s="6" t="s">
        <v>17</v>
      </c>
      <c r="T102" s="6" t="s">
        <v>17</v>
      </c>
      <c r="U102" s="6" t="s">
        <v>17</v>
      </c>
      <c r="V102" s="6" t="s">
        <v>17</v>
      </c>
      <c r="W102" s="3" t="s">
        <v>18</v>
      </c>
      <c r="X102" s="6" t="s">
        <v>17</v>
      </c>
      <c r="Y102" s="6" t="s">
        <v>17</v>
      </c>
      <c r="Z102" s="6" t="s">
        <v>17</v>
      </c>
      <c r="AA102" s="6" t="s">
        <v>17</v>
      </c>
      <c r="AB102" s="6" t="s">
        <v>17</v>
      </c>
      <c r="AC102" s="6" t="s">
        <v>17</v>
      </c>
      <c r="AD102" s="6" t="s">
        <v>17</v>
      </c>
      <c r="AE102" s="6" t="s">
        <v>17</v>
      </c>
      <c r="AF102" s="6" t="s">
        <v>17</v>
      </c>
      <c r="AG102" s="6" t="s">
        <v>17</v>
      </c>
      <c r="AH102" s="6" t="s">
        <v>17</v>
      </c>
      <c r="AI102" s="6" t="s">
        <v>17</v>
      </c>
      <c r="AJ102" s="6" t="s">
        <v>17</v>
      </c>
      <c r="AK102" s="6" t="s">
        <v>17</v>
      </c>
      <c r="AL102" s="6" t="s">
        <v>17</v>
      </c>
      <c r="AM102" s="6" t="s">
        <v>17</v>
      </c>
      <c r="AN102" s="6" t="s">
        <v>17</v>
      </c>
      <c r="AO102" s="3" t="s">
        <v>18</v>
      </c>
      <c r="AP102" s="6" t="s">
        <v>17</v>
      </c>
      <c r="AQ102" s="6" t="s">
        <v>17</v>
      </c>
      <c r="AR102" s="6" t="s">
        <v>17</v>
      </c>
      <c r="AS102" s="6" t="s">
        <v>17</v>
      </c>
      <c r="AT102" s="6" t="s">
        <v>17</v>
      </c>
      <c r="AU102" s="6" t="s">
        <v>17</v>
      </c>
      <c r="AV102" s="6" t="s">
        <v>17</v>
      </c>
      <c r="AW102" s="6" t="s">
        <v>17</v>
      </c>
      <c r="AX102" s="6" t="s">
        <v>17</v>
      </c>
      <c r="AY102" s="6" t="s">
        <v>17</v>
      </c>
      <c r="AZ102" s="6" t="s">
        <v>17</v>
      </c>
      <c r="BA102" s="6" t="s">
        <v>17</v>
      </c>
      <c r="BB102" s="6" t="s">
        <v>17</v>
      </c>
      <c r="BC102" s="6" t="s">
        <v>17</v>
      </c>
      <c r="BD102" s="6" t="s">
        <v>17</v>
      </c>
    </row>
    <row r="103" spans="1:56" ht="12.75">
      <c r="A103" s="6" t="str">
        <f>HYPERLINK("http://www.congressweb.com/nrln/bills/detail/id/26659","H.R.1948: Lymphedema Treatment Act of 2019")</f>
        <v>H.R.1948: Lymphedema Treatment Act of 2019</v>
      </c>
      <c r="B103" s="6" t="s">
        <v>16</v>
      </c>
      <c r="C103" s="6" t="s">
        <v>0</v>
      </c>
      <c r="D103" s="3" t="s">
        <v>18</v>
      </c>
      <c r="E103" s="3" t="s">
        <v>18</v>
      </c>
      <c r="F103" s="3" t="s">
        <v>18</v>
      </c>
      <c r="G103" s="6" t="s">
        <v>17</v>
      </c>
      <c r="H103" s="3" t="s">
        <v>18</v>
      </c>
      <c r="I103" s="3" t="s">
        <v>18</v>
      </c>
      <c r="J103" s="3" t="s">
        <v>18</v>
      </c>
      <c r="K103" s="6" t="s">
        <v>17</v>
      </c>
      <c r="L103" s="3" t="s">
        <v>18</v>
      </c>
      <c r="M103" s="3" t="s">
        <v>18</v>
      </c>
      <c r="N103" s="3" t="s">
        <v>18</v>
      </c>
      <c r="O103" s="6" t="s">
        <v>17</v>
      </c>
      <c r="P103" s="3" t="s">
        <v>18</v>
      </c>
      <c r="Q103" s="3" t="s">
        <v>18</v>
      </c>
      <c r="R103" s="3" t="s">
        <v>18</v>
      </c>
      <c r="S103" s="3" t="s">
        <v>18</v>
      </c>
      <c r="T103" s="3" t="s">
        <v>18</v>
      </c>
      <c r="U103" s="6" t="s">
        <v>17</v>
      </c>
      <c r="V103" s="3" t="s">
        <v>18</v>
      </c>
      <c r="W103" s="3" t="s">
        <v>18</v>
      </c>
      <c r="X103" s="3" t="s">
        <v>18</v>
      </c>
      <c r="Y103" s="6" t="s">
        <v>17</v>
      </c>
      <c r="Z103" s="6" t="s">
        <v>17</v>
      </c>
      <c r="AA103" s="3" t="s">
        <v>18</v>
      </c>
      <c r="AB103" s="6" t="s">
        <v>17</v>
      </c>
      <c r="AC103" s="3" t="s">
        <v>18</v>
      </c>
      <c r="AD103" s="3" t="s">
        <v>18</v>
      </c>
      <c r="AE103" s="3" t="s">
        <v>18</v>
      </c>
      <c r="AF103" s="3" t="s">
        <v>18</v>
      </c>
      <c r="AG103" s="3" t="s">
        <v>18</v>
      </c>
      <c r="AH103" s="3" t="s">
        <v>18</v>
      </c>
      <c r="AI103" s="3" t="s">
        <v>18</v>
      </c>
      <c r="AJ103" s="3" t="s">
        <v>18</v>
      </c>
      <c r="AK103" s="6" t="s">
        <v>17</v>
      </c>
      <c r="AL103" s="3" t="s">
        <v>18</v>
      </c>
      <c r="AM103" s="3" t="s">
        <v>18</v>
      </c>
      <c r="AN103" s="3" t="s">
        <v>18</v>
      </c>
      <c r="AO103" s="3" t="s">
        <v>18</v>
      </c>
      <c r="AP103" s="6" t="s">
        <v>17</v>
      </c>
      <c r="AQ103" s="3" t="s">
        <v>18</v>
      </c>
      <c r="AR103" s="3" t="s">
        <v>18</v>
      </c>
      <c r="AS103" s="3" t="s">
        <v>18</v>
      </c>
      <c r="AT103" s="3" t="s">
        <v>18</v>
      </c>
      <c r="AU103" s="3" t="s">
        <v>18</v>
      </c>
      <c r="AV103" s="3" t="s">
        <v>18</v>
      </c>
      <c r="AW103" s="3" t="s">
        <v>18</v>
      </c>
      <c r="AX103" s="3" t="s">
        <v>18</v>
      </c>
      <c r="AY103" s="6" t="s">
        <v>17</v>
      </c>
      <c r="AZ103" s="3" t="s">
        <v>18</v>
      </c>
      <c r="BA103" s="6" t="s">
        <v>17</v>
      </c>
      <c r="BB103" s="3" t="s">
        <v>18</v>
      </c>
      <c r="BC103" s="3" t="s">
        <v>18</v>
      </c>
      <c r="BD103" s="3" t="s">
        <v>18</v>
      </c>
    </row>
    <row r="104" spans="1:56" ht="12.75">
      <c r="A104" s="6" t="str">
        <f>HYPERLINK("http://www.congressweb.com/nrln/bills/detail/id/29245","H.R.1939: Health Coverage Tax Credit Reauthorization Act of 2019")</f>
        <v>H.R.1939: Health Coverage Tax Credit Reauthorization Act of 2019</v>
      </c>
      <c r="B104" s="6" t="s">
        <v>16</v>
      </c>
      <c r="C104" s="6" t="s">
        <v>21</v>
      </c>
      <c r="D104" s="6" t="s">
        <v>17</v>
      </c>
      <c r="E104" s="6" t="s">
        <v>17</v>
      </c>
      <c r="F104" s="6" t="s">
        <v>17</v>
      </c>
      <c r="G104" s="6" t="s">
        <v>17</v>
      </c>
      <c r="H104" s="6" t="s">
        <v>17</v>
      </c>
      <c r="I104" s="6" t="s">
        <v>17</v>
      </c>
      <c r="J104" s="6" t="s">
        <v>17</v>
      </c>
      <c r="K104" s="6" t="s">
        <v>17</v>
      </c>
      <c r="L104" s="6" t="s">
        <v>17</v>
      </c>
      <c r="M104" s="6" t="s">
        <v>17</v>
      </c>
      <c r="N104" s="6" t="s">
        <v>17</v>
      </c>
      <c r="O104" s="6" t="s">
        <v>17</v>
      </c>
      <c r="P104" s="6" t="s">
        <v>17</v>
      </c>
      <c r="Q104" s="6" t="s">
        <v>17</v>
      </c>
      <c r="R104" s="6" t="s">
        <v>17</v>
      </c>
      <c r="S104" s="6" t="s">
        <v>17</v>
      </c>
      <c r="T104" s="6" t="s">
        <v>17</v>
      </c>
      <c r="U104" s="6" t="s">
        <v>17</v>
      </c>
      <c r="V104" s="6" t="s">
        <v>17</v>
      </c>
      <c r="W104" s="6" t="s">
        <v>17</v>
      </c>
      <c r="X104" s="6" t="s">
        <v>17</v>
      </c>
      <c r="Y104" s="6" t="s">
        <v>17</v>
      </c>
      <c r="Z104" s="6" t="s">
        <v>17</v>
      </c>
      <c r="AA104" s="6" t="s">
        <v>17</v>
      </c>
      <c r="AB104" s="6" t="s">
        <v>17</v>
      </c>
      <c r="AC104" s="6" t="s">
        <v>17</v>
      </c>
      <c r="AD104" s="6" t="s">
        <v>17</v>
      </c>
      <c r="AE104" s="6" t="s">
        <v>17</v>
      </c>
      <c r="AF104" s="6" t="s">
        <v>17</v>
      </c>
      <c r="AG104" s="6" t="s">
        <v>17</v>
      </c>
      <c r="AH104" s="6" t="s">
        <v>17</v>
      </c>
      <c r="AI104" s="6" t="s">
        <v>17</v>
      </c>
      <c r="AJ104" s="6" t="s">
        <v>17</v>
      </c>
      <c r="AK104" s="6" t="s">
        <v>17</v>
      </c>
      <c r="AL104" s="6" t="s">
        <v>17</v>
      </c>
      <c r="AM104" s="6" t="s">
        <v>17</v>
      </c>
      <c r="AN104" s="6" t="s">
        <v>17</v>
      </c>
      <c r="AO104" s="6" t="s">
        <v>17</v>
      </c>
      <c r="AP104" s="6" t="s">
        <v>17</v>
      </c>
      <c r="AQ104" s="6" t="s">
        <v>17</v>
      </c>
      <c r="AR104" s="6" t="s">
        <v>17</v>
      </c>
      <c r="AS104" s="6" t="s">
        <v>17</v>
      </c>
      <c r="AT104" s="6" t="s">
        <v>17</v>
      </c>
      <c r="AU104" s="6" t="s">
        <v>17</v>
      </c>
      <c r="AV104" s="6" t="s">
        <v>17</v>
      </c>
      <c r="AW104" s="6" t="s">
        <v>17</v>
      </c>
      <c r="AX104" s="6" t="s">
        <v>17</v>
      </c>
      <c r="AY104" s="6" t="s">
        <v>17</v>
      </c>
      <c r="AZ104" s="6" t="s">
        <v>17</v>
      </c>
      <c r="BA104" s="6" t="s">
        <v>17</v>
      </c>
      <c r="BB104" s="6" t="s">
        <v>17</v>
      </c>
      <c r="BC104" s="6" t="s">
        <v>17</v>
      </c>
      <c r="BD104" s="6" t="s">
        <v>17</v>
      </c>
    </row>
    <row r="105" spans="1:56" ht="12.75">
      <c r="A105" s="6" t="str">
        <f>HYPERLINK("http://www.congressweb.com/nrln/bills/detail/id/26654","H.R.1873: Improving HOPE for Alzheimer's")</f>
        <v>H.R.1873: Improving HOPE for Alzheimer's</v>
      </c>
      <c r="B105" s="6" t="s">
        <v>16</v>
      </c>
      <c r="C105" s="6" t="s">
        <v>20</v>
      </c>
      <c r="D105" s="3" t="s">
        <v>18</v>
      </c>
      <c r="E105" s="3" t="s">
        <v>18</v>
      </c>
      <c r="F105" s="3" t="s">
        <v>18</v>
      </c>
      <c r="G105" s="6" t="s">
        <v>17</v>
      </c>
      <c r="H105" s="3" t="s">
        <v>18</v>
      </c>
      <c r="I105" s="3" t="s">
        <v>18</v>
      </c>
      <c r="J105" s="3" t="s">
        <v>18</v>
      </c>
      <c r="K105" s="6" t="s">
        <v>17</v>
      </c>
      <c r="L105" s="3" t="s">
        <v>18</v>
      </c>
      <c r="M105" s="3" t="s">
        <v>18</v>
      </c>
      <c r="N105" s="3" t="s">
        <v>18</v>
      </c>
      <c r="O105" s="6" t="s">
        <v>17</v>
      </c>
      <c r="P105" s="3" t="s">
        <v>18</v>
      </c>
      <c r="Q105" s="3" t="s">
        <v>18</v>
      </c>
      <c r="R105" s="3" t="s">
        <v>18</v>
      </c>
      <c r="S105" s="3" t="s">
        <v>18</v>
      </c>
      <c r="T105" s="3" t="s">
        <v>18</v>
      </c>
      <c r="U105" s="6" t="s">
        <v>17</v>
      </c>
      <c r="V105" s="3" t="s">
        <v>18</v>
      </c>
      <c r="W105" s="3" t="s">
        <v>18</v>
      </c>
      <c r="X105" s="3" t="s">
        <v>18</v>
      </c>
      <c r="Y105" s="6" t="s">
        <v>17</v>
      </c>
      <c r="Z105" s="6" t="s">
        <v>17</v>
      </c>
      <c r="AA105" s="3" t="s">
        <v>18</v>
      </c>
      <c r="AB105" s="6" t="s">
        <v>17</v>
      </c>
      <c r="AC105" s="3" t="s">
        <v>18</v>
      </c>
      <c r="AD105" s="3" t="s">
        <v>18</v>
      </c>
      <c r="AE105" s="3" t="s">
        <v>18</v>
      </c>
      <c r="AF105" s="3" t="s">
        <v>18</v>
      </c>
      <c r="AG105" s="3" t="s">
        <v>18</v>
      </c>
      <c r="AH105" s="3" t="s">
        <v>18</v>
      </c>
      <c r="AI105" s="3" t="s">
        <v>18</v>
      </c>
      <c r="AJ105" s="3" t="s">
        <v>18</v>
      </c>
      <c r="AK105" s="6" t="s">
        <v>17</v>
      </c>
      <c r="AL105" s="3" t="s">
        <v>18</v>
      </c>
      <c r="AM105" s="6" t="s">
        <v>17</v>
      </c>
      <c r="AN105" s="6" t="s">
        <v>17</v>
      </c>
      <c r="AO105" s="6" t="s">
        <v>17</v>
      </c>
      <c r="AP105" s="3" t="s">
        <v>18</v>
      </c>
      <c r="AQ105" s="3" t="s">
        <v>18</v>
      </c>
      <c r="AR105" s="6" t="s">
        <v>17</v>
      </c>
      <c r="AS105" s="6" t="s">
        <v>17</v>
      </c>
      <c r="AT105" s="3" t="s">
        <v>18</v>
      </c>
      <c r="AU105" s="3" t="s">
        <v>18</v>
      </c>
      <c r="AV105" s="3" t="s">
        <v>18</v>
      </c>
      <c r="AW105" s="6" t="s">
        <v>17</v>
      </c>
      <c r="AX105" s="3" t="s">
        <v>18</v>
      </c>
      <c r="AY105" s="6" t="s">
        <v>17</v>
      </c>
      <c r="AZ105" s="3" t="s">
        <v>18</v>
      </c>
      <c r="BA105" s="6" t="s">
        <v>17</v>
      </c>
      <c r="BB105" s="6" t="s">
        <v>17</v>
      </c>
      <c r="BC105" s="6" t="s">
        <v>17</v>
      </c>
      <c r="BD105" s="3" t="s">
        <v>18</v>
      </c>
    </row>
    <row r="106" spans="1:56" ht="12.75">
      <c r="A106" s="6" t="str">
        <f>HYPERLINK("http://www.congressweb.com/nrln/bills/detail/id/28054","H.R.1730: Cancer Drug Parity Act of 2019")</f>
        <v>H.R.1730: Cancer Drug Parity Act of 2019</v>
      </c>
      <c r="B106" s="6" t="s">
        <v>16</v>
      </c>
      <c r="C106" s="6" t="s">
        <v>0</v>
      </c>
      <c r="D106" s="6" t="s">
        <v>17</v>
      </c>
      <c r="E106" s="6" t="s">
        <v>17</v>
      </c>
      <c r="F106" s="3" t="s">
        <v>18</v>
      </c>
      <c r="G106" s="6" t="s">
        <v>17</v>
      </c>
      <c r="H106" s="6" t="s">
        <v>17</v>
      </c>
      <c r="I106" s="3" t="s">
        <v>18</v>
      </c>
      <c r="J106" s="3" t="s">
        <v>18</v>
      </c>
      <c r="K106" s="6" t="s">
        <v>17</v>
      </c>
      <c r="L106" s="6" t="s">
        <v>17</v>
      </c>
      <c r="M106" s="6" t="s">
        <v>17</v>
      </c>
      <c r="N106" s="3" t="s">
        <v>18</v>
      </c>
      <c r="O106" s="6" t="s">
        <v>17</v>
      </c>
      <c r="P106" s="6" t="s">
        <v>17</v>
      </c>
      <c r="Q106" s="3" t="s">
        <v>18</v>
      </c>
      <c r="R106" s="3" t="s">
        <v>18</v>
      </c>
      <c r="S106" s="6" t="s">
        <v>17</v>
      </c>
      <c r="T106" s="3" t="s">
        <v>18</v>
      </c>
      <c r="U106" s="6" t="s">
        <v>17</v>
      </c>
      <c r="V106" s="3" t="s">
        <v>18</v>
      </c>
      <c r="W106" s="6" t="s">
        <v>17</v>
      </c>
      <c r="X106" s="3" t="s">
        <v>18</v>
      </c>
      <c r="Y106" s="6" t="s">
        <v>17</v>
      </c>
      <c r="Z106" s="6" t="s">
        <v>17</v>
      </c>
      <c r="AA106" s="6" t="s">
        <v>17</v>
      </c>
      <c r="AB106" s="6" t="s">
        <v>17</v>
      </c>
      <c r="AC106" s="6" t="s">
        <v>17</v>
      </c>
      <c r="AD106" s="3" t="s">
        <v>18</v>
      </c>
      <c r="AE106" s="3" t="s">
        <v>18</v>
      </c>
      <c r="AF106" s="6" t="s">
        <v>17</v>
      </c>
      <c r="AG106" s="6" t="s">
        <v>17</v>
      </c>
      <c r="AH106" s="6" t="s">
        <v>17</v>
      </c>
      <c r="AI106" s="3" t="s">
        <v>18</v>
      </c>
      <c r="AJ106" s="6" t="s">
        <v>17</v>
      </c>
      <c r="AK106" s="6" t="s">
        <v>17</v>
      </c>
      <c r="AL106" s="6" t="s">
        <v>17</v>
      </c>
      <c r="AM106" s="6" t="s">
        <v>17</v>
      </c>
      <c r="AN106" s="6" t="s">
        <v>17</v>
      </c>
      <c r="AO106" s="6" t="s">
        <v>17</v>
      </c>
      <c r="AP106" s="3" t="s">
        <v>18</v>
      </c>
      <c r="AQ106" s="3" t="s">
        <v>18</v>
      </c>
      <c r="AR106" s="3" t="s">
        <v>18</v>
      </c>
      <c r="AS106" s="6" t="s">
        <v>17</v>
      </c>
      <c r="AT106" s="6" t="s">
        <v>17</v>
      </c>
      <c r="AU106" s="3" t="s">
        <v>18</v>
      </c>
      <c r="AV106" s="6" t="s">
        <v>17</v>
      </c>
      <c r="AW106" s="6" t="s">
        <v>17</v>
      </c>
      <c r="AX106" s="6" t="s">
        <v>17</v>
      </c>
      <c r="AY106" s="6" t="s">
        <v>17</v>
      </c>
      <c r="AZ106" s="6" t="s">
        <v>17</v>
      </c>
      <c r="BA106" s="6" t="s">
        <v>17</v>
      </c>
      <c r="BB106" s="6" t="s">
        <v>17</v>
      </c>
      <c r="BC106" s="6" t="s">
        <v>17</v>
      </c>
      <c r="BD106" s="3" t="s">
        <v>18</v>
      </c>
    </row>
    <row r="107" spans="1:56" ht="12.75">
      <c r="A107" s="6" t="str">
        <f>HYPERLINK("http://www.congressweb.com/nrln/bills/detail/id/26488","H.R.1682:  Improving Access to Medicare Coverage Act of 2019")</f>
        <v>H.R.1682:  Improving Access to Medicare Coverage Act of 2019</v>
      </c>
      <c r="B107" s="6" t="s">
        <v>16</v>
      </c>
      <c r="C107" s="6" t="s">
        <v>0</v>
      </c>
      <c r="D107" s="6" t="s">
        <v>17</v>
      </c>
      <c r="E107" s="3" t="s">
        <v>18</v>
      </c>
      <c r="F107" s="3" t="s">
        <v>18</v>
      </c>
      <c r="G107" s="6" t="s">
        <v>17</v>
      </c>
      <c r="H107" s="6" t="s">
        <v>17</v>
      </c>
      <c r="I107" s="6" t="s">
        <v>17</v>
      </c>
      <c r="J107" s="3" t="s">
        <v>18</v>
      </c>
      <c r="K107" s="6" t="s">
        <v>17</v>
      </c>
      <c r="L107" s="6" t="s">
        <v>17</v>
      </c>
      <c r="M107" s="3" t="s">
        <v>18</v>
      </c>
      <c r="N107" s="6" t="s">
        <v>17</v>
      </c>
      <c r="O107" s="6" t="s">
        <v>17</v>
      </c>
      <c r="P107" s="6" t="s">
        <v>17</v>
      </c>
      <c r="Q107" s="6" t="s">
        <v>17</v>
      </c>
      <c r="R107" s="6" t="s">
        <v>17</v>
      </c>
      <c r="S107" s="6" t="s">
        <v>17</v>
      </c>
      <c r="T107" s="3" t="s">
        <v>18</v>
      </c>
      <c r="U107" s="6" t="s">
        <v>17</v>
      </c>
      <c r="V107" s="6" t="s">
        <v>17</v>
      </c>
      <c r="W107" s="6" t="s">
        <v>17</v>
      </c>
      <c r="X107" s="6" t="s">
        <v>17</v>
      </c>
      <c r="Y107" s="6" t="s">
        <v>17</v>
      </c>
      <c r="Z107" s="6" t="s">
        <v>17</v>
      </c>
      <c r="AA107" s="6" t="s">
        <v>17</v>
      </c>
      <c r="AB107" s="6" t="s">
        <v>17</v>
      </c>
      <c r="AC107" s="3" t="s">
        <v>18</v>
      </c>
      <c r="AD107" s="6" t="s">
        <v>17</v>
      </c>
      <c r="AE107" s="3" t="s">
        <v>18</v>
      </c>
      <c r="AF107" s="6" t="s">
        <v>17</v>
      </c>
      <c r="AG107" s="6" t="s">
        <v>17</v>
      </c>
      <c r="AH107" s="6" t="s">
        <v>17</v>
      </c>
      <c r="AI107" s="6" t="s">
        <v>17</v>
      </c>
      <c r="AJ107" s="6" t="s">
        <v>17</v>
      </c>
      <c r="AK107" s="6" t="s">
        <v>17</v>
      </c>
      <c r="AL107" s="6" t="s">
        <v>17</v>
      </c>
      <c r="AM107" s="6" t="s">
        <v>17</v>
      </c>
      <c r="AN107" s="6" t="s">
        <v>17</v>
      </c>
      <c r="AO107" s="6" t="s">
        <v>17</v>
      </c>
      <c r="AP107" s="6" t="s">
        <v>17</v>
      </c>
      <c r="AQ107" s="6" t="s">
        <v>17</v>
      </c>
      <c r="AR107" s="6" t="s">
        <v>17</v>
      </c>
      <c r="AS107" s="6" t="s">
        <v>17</v>
      </c>
      <c r="AT107" s="6" t="s">
        <v>17</v>
      </c>
      <c r="AU107" s="6" t="s">
        <v>17</v>
      </c>
      <c r="AV107" s="6" t="s">
        <v>17</v>
      </c>
      <c r="AW107" s="6" t="s">
        <v>17</v>
      </c>
      <c r="AX107" s="6" t="s">
        <v>17</v>
      </c>
      <c r="AY107" s="6" t="s">
        <v>17</v>
      </c>
      <c r="AZ107" s="6" t="s">
        <v>17</v>
      </c>
      <c r="BA107" s="6" t="s">
        <v>17</v>
      </c>
      <c r="BB107" s="6" t="s">
        <v>17</v>
      </c>
      <c r="BC107" s="3" t="s">
        <v>18</v>
      </c>
      <c r="BD107" s="6" t="s">
        <v>17</v>
      </c>
    </row>
    <row r="108" spans="1:56" ht="12.75">
      <c r="A108" s="6" t="str">
        <f>HYPERLINK("http://www.congressweb.com/nrln/bills/detail/id/26409","H.R.1570: Removing Barriers to Colorectal Cancer Screening Act of 2019")</f>
        <v>H.R.1570: Removing Barriers to Colorectal Cancer Screening Act of 2019</v>
      </c>
      <c r="B108" s="6" t="s">
        <v>16</v>
      </c>
      <c r="C108" s="6" t="s">
        <v>0</v>
      </c>
      <c r="D108" s="6" t="s">
        <v>17</v>
      </c>
      <c r="E108" s="3" t="s">
        <v>18</v>
      </c>
      <c r="F108" s="3" t="s">
        <v>18</v>
      </c>
      <c r="G108" s="6" t="s">
        <v>17</v>
      </c>
      <c r="H108" s="3" t="s">
        <v>18</v>
      </c>
      <c r="I108" s="3" t="s">
        <v>18</v>
      </c>
      <c r="J108" s="3" t="s">
        <v>18</v>
      </c>
      <c r="K108" s="6" t="s">
        <v>17</v>
      </c>
      <c r="L108" s="3" t="s">
        <v>18</v>
      </c>
      <c r="M108" s="3" t="s">
        <v>18</v>
      </c>
      <c r="N108" s="3" t="s">
        <v>18</v>
      </c>
      <c r="O108" s="6" t="s">
        <v>17</v>
      </c>
      <c r="P108" s="3" t="s">
        <v>18</v>
      </c>
      <c r="Q108" s="3" t="s">
        <v>18</v>
      </c>
      <c r="R108" s="3" t="s">
        <v>18</v>
      </c>
      <c r="S108" s="6" t="s">
        <v>17</v>
      </c>
      <c r="T108" s="3" t="s">
        <v>18</v>
      </c>
      <c r="U108" s="6" t="s">
        <v>17</v>
      </c>
      <c r="V108" s="3" t="s">
        <v>18</v>
      </c>
      <c r="W108" s="3" t="s">
        <v>18</v>
      </c>
      <c r="X108" s="3" t="s">
        <v>18</v>
      </c>
      <c r="Y108" s="6" t="s">
        <v>17</v>
      </c>
      <c r="Z108" s="6" t="s">
        <v>17</v>
      </c>
      <c r="AA108" s="3" t="s">
        <v>18</v>
      </c>
      <c r="AB108" s="6" t="s">
        <v>17</v>
      </c>
      <c r="AC108" s="3" t="s">
        <v>18</v>
      </c>
      <c r="AD108" s="3" t="s">
        <v>18</v>
      </c>
      <c r="AE108" s="3" t="s">
        <v>18</v>
      </c>
      <c r="AF108" s="3" t="s">
        <v>18</v>
      </c>
      <c r="AG108" s="3" t="s">
        <v>18</v>
      </c>
      <c r="AH108" s="3" t="s">
        <v>18</v>
      </c>
      <c r="AI108" s="3" t="s">
        <v>18</v>
      </c>
      <c r="AJ108" s="3" t="s">
        <v>18</v>
      </c>
      <c r="AK108" s="3" t="s">
        <v>18</v>
      </c>
      <c r="AL108" s="6" t="s">
        <v>17</v>
      </c>
      <c r="AM108" s="3" t="s">
        <v>18</v>
      </c>
      <c r="AN108" s="3" t="s">
        <v>18</v>
      </c>
      <c r="AO108" s="3" t="s">
        <v>18</v>
      </c>
      <c r="AP108" s="3" t="s">
        <v>18</v>
      </c>
      <c r="AQ108" s="3" t="s">
        <v>18</v>
      </c>
      <c r="AR108" s="3" t="s">
        <v>18</v>
      </c>
      <c r="AS108" s="6" t="s">
        <v>17</v>
      </c>
      <c r="AT108" s="3" t="s">
        <v>18</v>
      </c>
      <c r="AU108" s="3" t="s">
        <v>18</v>
      </c>
      <c r="AV108" s="3" t="s">
        <v>18</v>
      </c>
      <c r="AW108" s="3" t="s">
        <v>18</v>
      </c>
      <c r="AX108" s="3" t="s">
        <v>18</v>
      </c>
      <c r="AY108" s="6" t="s">
        <v>17</v>
      </c>
      <c r="AZ108" s="3" t="s">
        <v>18</v>
      </c>
      <c r="BA108" s="6" t="s">
        <v>17</v>
      </c>
      <c r="BB108" s="3" t="s">
        <v>18</v>
      </c>
      <c r="BC108" s="3" t="s">
        <v>18</v>
      </c>
      <c r="BD108" s="3" t="s">
        <v>18</v>
      </c>
    </row>
    <row r="109" spans="1:56" ht="25.5">
      <c r="A109" s="6" t="str">
        <f>HYPERLINK("http://www.congressweb.com/nrln/bills/detail/id/26214","H.R.1499: Protecting Consumer Access to Generic Drugs Act of 2019")</f>
        <v>H.R.1499: Protecting Consumer Access to Generic Drugs Act of 2019</v>
      </c>
      <c r="B109" s="6" t="s">
        <v>16</v>
      </c>
      <c r="C109" s="6" t="s">
        <v>80</v>
      </c>
      <c r="D109" s="6" t="s">
        <v>17</v>
      </c>
      <c r="E109" s="6" t="s">
        <v>17</v>
      </c>
      <c r="F109" s="6" t="s">
        <v>17</v>
      </c>
      <c r="G109" s="6" t="s">
        <v>17</v>
      </c>
      <c r="H109" s="6" t="s">
        <v>17</v>
      </c>
      <c r="I109" s="3" t="s">
        <v>18</v>
      </c>
      <c r="J109" s="6" t="s">
        <v>17</v>
      </c>
      <c r="K109" s="6" t="s">
        <v>17</v>
      </c>
      <c r="L109" s="6" t="s">
        <v>17</v>
      </c>
      <c r="M109" s="6" t="s">
        <v>17</v>
      </c>
      <c r="N109" s="6" t="s">
        <v>17</v>
      </c>
      <c r="O109" s="6" t="s">
        <v>17</v>
      </c>
      <c r="P109" s="6" t="s">
        <v>17</v>
      </c>
      <c r="Q109" s="6" t="s">
        <v>17</v>
      </c>
      <c r="R109" s="6" t="s">
        <v>17</v>
      </c>
      <c r="S109" s="6" t="s">
        <v>17</v>
      </c>
      <c r="T109" s="3" t="s">
        <v>18</v>
      </c>
      <c r="U109" s="3" t="s">
        <v>18</v>
      </c>
      <c r="V109" s="6" t="s">
        <v>17</v>
      </c>
      <c r="W109" s="6" t="s">
        <v>17</v>
      </c>
      <c r="X109" s="6" t="s">
        <v>17</v>
      </c>
      <c r="Y109" s="6" t="s">
        <v>17</v>
      </c>
      <c r="Z109" s="6" t="s">
        <v>17</v>
      </c>
      <c r="AA109" s="3" t="s">
        <v>18</v>
      </c>
      <c r="AB109" s="6" t="s">
        <v>17</v>
      </c>
      <c r="AC109" s="6" t="s">
        <v>17</v>
      </c>
      <c r="AD109" s="6" t="s">
        <v>17</v>
      </c>
      <c r="AE109" s="6" t="s">
        <v>17</v>
      </c>
      <c r="AF109" s="6" t="s">
        <v>17</v>
      </c>
      <c r="AG109" s="6" t="s">
        <v>17</v>
      </c>
      <c r="AH109" s="6" t="s">
        <v>17</v>
      </c>
      <c r="AI109" s="6" t="s">
        <v>17</v>
      </c>
      <c r="AJ109" s="6" t="s">
        <v>17</v>
      </c>
      <c r="AK109" s="6" t="s">
        <v>17</v>
      </c>
      <c r="AL109" s="6" t="s">
        <v>17</v>
      </c>
      <c r="AM109" s="3" t="s">
        <v>18</v>
      </c>
      <c r="AN109" s="6" t="s">
        <v>17</v>
      </c>
      <c r="AO109" s="6" t="s">
        <v>17</v>
      </c>
      <c r="AP109" s="3" t="s">
        <v>18</v>
      </c>
      <c r="AQ109" s="6" t="s">
        <v>17</v>
      </c>
      <c r="AR109" s="6" t="s">
        <v>17</v>
      </c>
      <c r="AS109" s="6" t="s">
        <v>17</v>
      </c>
      <c r="AT109" s="6" t="s">
        <v>17</v>
      </c>
      <c r="AU109" s="6" t="s">
        <v>17</v>
      </c>
      <c r="AV109" s="6" t="s">
        <v>17</v>
      </c>
      <c r="AW109" s="6" t="s">
        <v>17</v>
      </c>
      <c r="AX109" s="6" t="s">
        <v>17</v>
      </c>
      <c r="AY109" s="6" t="s">
        <v>17</v>
      </c>
      <c r="AZ109" s="6" t="s">
        <v>17</v>
      </c>
      <c r="BA109" s="6" t="s">
        <v>17</v>
      </c>
      <c r="BB109" s="6" t="s">
        <v>17</v>
      </c>
      <c r="BC109" s="6" t="s">
        <v>17</v>
      </c>
      <c r="BD109" s="6" t="s">
        <v>17</v>
      </c>
    </row>
    <row r="110" spans="1:56" ht="12.75">
      <c r="A110" s="6" t="str">
        <f>HYPERLINK("http://www.congressweb.com/nrln/bills/detail/id/26166","H.R.1478: Affordable Insulin Act of 2019")</f>
        <v>H.R.1478: Affordable Insulin Act of 2019</v>
      </c>
      <c r="B110" s="6" t="s">
        <v>16</v>
      </c>
      <c r="C110" s="6" t="s">
        <v>0</v>
      </c>
      <c r="D110" s="6" t="s">
        <v>17</v>
      </c>
      <c r="E110" s="6" t="s">
        <v>17</v>
      </c>
      <c r="F110" s="6" t="s">
        <v>17</v>
      </c>
      <c r="G110" s="6" t="s">
        <v>17</v>
      </c>
      <c r="H110" s="6" t="s">
        <v>17</v>
      </c>
      <c r="I110" s="6" t="s">
        <v>17</v>
      </c>
      <c r="J110" s="6" t="s">
        <v>17</v>
      </c>
      <c r="K110" s="6" t="s">
        <v>17</v>
      </c>
      <c r="L110" s="6" t="s">
        <v>17</v>
      </c>
      <c r="M110" s="6" t="s">
        <v>17</v>
      </c>
      <c r="N110" s="6" t="s">
        <v>17</v>
      </c>
      <c r="O110" s="6" t="s">
        <v>17</v>
      </c>
      <c r="P110" s="6" t="s">
        <v>17</v>
      </c>
      <c r="Q110" s="6" t="s">
        <v>17</v>
      </c>
      <c r="R110" s="6" t="s">
        <v>17</v>
      </c>
      <c r="S110" s="6" t="s">
        <v>17</v>
      </c>
      <c r="T110" s="6" t="s">
        <v>17</v>
      </c>
      <c r="U110" s="6" t="s">
        <v>17</v>
      </c>
      <c r="V110" s="6" t="s">
        <v>17</v>
      </c>
      <c r="W110" s="6" t="s">
        <v>17</v>
      </c>
      <c r="X110" s="6" t="s">
        <v>17</v>
      </c>
      <c r="Y110" s="6" t="s">
        <v>17</v>
      </c>
      <c r="Z110" s="6" t="s">
        <v>17</v>
      </c>
      <c r="AA110" s="6" t="s">
        <v>17</v>
      </c>
      <c r="AB110" s="6" t="s">
        <v>17</v>
      </c>
      <c r="AC110" s="6" t="s">
        <v>17</v>
      </c>
      <c r="AD110" s="6" t="s">
        <v>17</v>
      </c>
      <c r="AE110" s="6" t="s">
        <v>17</v>
      </c>
      <c r="AF110" s="6" t="s">
        <v>17</v>
      </c>
      <c r="AG110" s="6" t="s">
        <v>17</v>
      </c>
      <c r="AH110" s="6" t="s">
        <v>17</v>
      </c>
      <c r="AI110" s="6" t="s">
        <v>17</v>
      </c>
      <c r="AJ110" s="6" t="s">
        <v>17</v>
      </c>
      <c r="AK110" s="6" t="s">
        <v>17</v>
      </c>
      <c r="AL110" s="6" t="s">
        <v>17</v>
      </c>
      <c r="AM110" s="6" t="s">
        <v>17</v>
      </c>
      <c r="AN110" s="6" t="s">
        <v>17</v>
      </c>
      <c r="AO110" s="6" t="s">
        <v>17</v>
      </c>
      <c r="AP110" s="6" t="s">
        <v>17</v>
      </c>
      <c r="AQ110" s="6" t="s">
        <v>17</v>
      </c>
      <c r="AR110" s="6" t="s">
        <v>17</v>
      </c>
      <c r="AS110" s="6" t="s">
        <v>17</v>
      </c>
      <c r="AT110" s="6" t="s">
        <v>17</v>
      </c>
      <c r="AU110" s="6" t="s">
        <v>17</v>
      </c>
      <c r="AV110" s="6" t="s">
        <v>17</v>
      </c>
      <c r="AW110" s="6" t="s">
        <v>17</v>
      </c>
      <c r="AX110" s="6" t="s">
        <v>17</v>
      </c>
      <c r="AY110" s="6" t="s">
        <v>17</v>
      </c>
      <c r="AZ110" s="6" t="s">
        <v>17</v>
      </c>
      <c r="BA110" s="6" t="s">
        <v>17</v>
      </c>
      <c r="BB110" s="6" t="s">
        <v>17</v>
      </c>
      <c r="BC110" s="6" t="s">
        <v>17</v>
      </c>
      <c r="BD110" s="6" t="s">
        <v>17</v>
      </c>
    </row>
    <row r="111" spans="1:56" ht="12.75">
      <c r="A111" s="6" t="str">
        <f>HYPERLINK("http://www.congressweb.com/nrln/bills/detail/id/25982","H.R.1188: Forcing Limits on Abusive and Tumultuous Prices (FLAT Prices) Act")</f>
        <v>H.R.1188: Forcing Limits on Abusive and Tumultuous Prices (FLAT Prices) Act</v>
      </c>
      <c r="B111" s="6" t="s">
        <v>16</v>
      </c>
      <c r="C111" s="6" t="s">
        <v>0</v>
      </c>
      <c r="D111" s="6" t="s">
        <v>17</v>
      </c>
      <c r="E111" s="6" t="s">
        <v>17</v>
      </c>
      <c r="F111" s="6" t="s">
        <v>17</v>
      </c>
      <c r="G111" s="6" t="s">
        <v>17</v>
      </c>
      <c r="H111" s="6" t="s">
        <v>17</v>
      </c>
      <c r="I111" s="6" t="s">
        <v>17</v>
      </c>
      <c r="J111" s="6" t="s">
        <v>17</v>
      </c>
      <c r="K111" s="6" t="s">
        <v>17</v>
      </c>
      <c r="L111" s="6" t="s">
        <v>17</v>
      </c>
      <c r="M111" s="6" t="s">
        <v>17</v>
      </c>
      <c r="N111" s="6" t="s">
        <v>17</v>
      </c>
      <c r="O111" s="6" t="s">
        <v>17</v>
      </c>
      <c r="P111" s="6" t="s">
        <v>17</v>
      </c>
      <c r="Q111" s="6" t="s">
        <v>17</v>
      </c>
      <c r="R111" s="6" t="s">
        <v>17</v>
      </c>
      <c r="S111" s="6" t="s">
        <v>17</v>
      </c>
      <c r="T111" s="6" t="s">
        <v>17</v>
      </c>
      <c r="U111" s="6" t="s">
        <v>17</v>
      </c>
      <c r="V111" s="6" t="s">
        <v>17</v>
      </c>
      <c r="W111" s="6" t="s">
        <v>17</v>
      </c>
      <c r="X111" s="6" t="s">
        <v>17</v>
      </c>
      <c r="Y111" s="6" t="s">
        <v>17</v>
      </c>
      <c r="Z111" s="6" t="s">
        <v>17</v>
      </c>
      <c r="AA111" s="6" t="s">
        <v>17</v>
      </c>
      <c r="AB111" s="6" t="s">
        <v>17</v>
      </c>
      <c r="AC111" s="6" t="s">
        <v>17</v>
      </c>
      <c r="AD111" s="6" t="s">
        <v>17</v>
      </c>
      <c r="AE111" s="6" t="s">
        <v>17</v>
      </c>
      <c r="AF111" s="6" t="s">
        <v>17</v>
      </c>
      <c r="AG111" s="6" t="s">
        <v>17</v>
      </c>
      <c r="AH111" s="6" t="s">
        <v>17</v>
      </c>
      <c r="AI111" s="6" t="s">
        <v>17</v>
      </c>
      <c r="AJ111" s="6" t="s">
        <v>17</v>
      </c>
      <c r="AK111" s="6" t="s">
        <v>17</v>
      </c>
      <c r="AL111" s="6" t="s">
        <v>17</v>
      </c>
      <c r="AM111" s="6" t="s">
        <v>17</v>
      </c>
      <c r="AN111" s="6" t="s">
        <v>17</v>
      </c>
      <c r="AO111" s="6" t="s">
        <v>17</v>
      </c>
      <c r="AP111" s="3" t="s">
        <v>18</v>
      </c>
      <c r="AQ111" s="6" t="s">
        <v>17</v>
      </c>
      <c r="AR111" s="6" t="s">
        <v>17</v>
      </c>
      <c r="AS111" s="6" t="s">
        <v>17</v>
      </c>
      <c r="AT111" s="6" t="s">
        <v>17</v>
      </c>
      <c r="AU111" s="6" t="s">
        <v>17</v>
      </c>
      <c r="AV111" s="6" t="s">
        <v>17</v>
      </c>
      <c r="AW111" s="6" t="s">
        <v>17</v>
      </c>
      <c r="AX111" s="6" t="s">
        <v>17</v>
      </c>
      <c r="AY111" s="6" t="s">
        <v>17</v>
      </c>
      <c r="AZ111" s="6" t="s">
        <v>17</v>
      </c>
      <c r="BA111" s="6" t="s">
        <v>17</v>
      </c>
      <c r="BB111" s="6" t="s">
        <v>17</v>
      </c>
      <c r="BC111" s="6" t="s">
        <v>17</v>
      </c>
      <c r="BD111" s="6" t="s">
        <v>17</v>
      </c>
    </row>
    <row r="112" spans="1:56" ht="12.75">
      <c r="A112" s="6" t="str">
        <f>HYPERLINK("http://www.congressweb.com/nrln/bills/detail/id/25906","H.R.1093: Stop Price Gouging Act")</f>
        <v>H.R.1093: Stop Price Gouging Act</v>
      </c>
      <c r="B112" s="6" t="s">
        <v>16</v>
      </c>
      <c r="C112" s="6" t="s">
        <v>0</v>
      </c>
      <c r="D112" s="6" t="s">
        <v>17</v>
      </c>
      <c r="E112" s="6" t="s">
        <v>17</v>
      </c>
      <c r="F112" s="6" t="s">
        <v>17</v>
      </c>
      <c r="G112" s="6" t="s">
        <v>17</v>
      </c>
      <c r="H112" s="6" t="s">
        <v>17</v>
      </c>
      <c r="I112" s="6" t="s">
        <v>17</v>
      </c>
      <c r="J112" s="6" t="s">
        <v>17</v>
      </c>
      <c r="K112" s="6" t="s">
        <v>17</v>
      </c>
      <c r="L112" s="6" t="s">
        <v>17</v>
      </c>
      <c r="M112" s="6" t="s">
        <v>17</v>
      </c>
      <c r="N112" s="6" t="s">
        <v>17</v>
      </c>
      <c r="O112" s="6" t="s">
        <v>17</v>
      </c>
      <c r="P112" s="6" t="s">
        <v>17</v>
      </c>
      <c r="Q112" s="6" t="s">
        <v>17</v>
      </c>
      <c r="R112" s="6" t="s">
        <v>17</v>
      </c>
      <c r="S112" s="6" t="s">
        <v>17</v>
      </c>
      <c r="T112" s="6" t="s">
        <v>17</v>
      </c>
      <c r="U112" s="6" t="s">
        <v>17</v>
      </c>
      <c r="V112" s="6" t="s">
        <v>17</v>
      </c>
      <c r="W112" s="6" t="s">
        <v>17</v>
      </c>
      <c r="X112" s="6" t="s">
        <v>17</v>
      </c>
      <c r="Y112" s="6" t="s">
        <v>17</v>
      </c>
      <c r="Z112" s="6" t="s">
        <v>17</v>
      </c>
      <c r="AA112" s="6" t="s">
        <v>17</v>
      </c>
      <c r="AB112" s="6" t="s">
        <v>17</v>
      </c>
      <c r="AC112" s="6" t="s">
        <v>17</v>
      </c>
      <c r="AD112" s="6" t="s">
        <v>17</v>
      </c>
      <c r="AE112" s="6" t="s">
        <v>17</v>
      </c>
      <c r="AF112" s="6" t="s">
        <v>17</v>
      </c>
      <c r="AG112" s="6" t="s">
        <v>17</v>
      </c>
      <c r="AH112" s="6" t="s">
        <v>17</v>
      </c>
      <c r="AI112" s="6" t="s">
        <v>17</v>
      </c>
      <c r="AJ112" s="6" t="s">
        <v>17</v>
      </c>
      <c r="AK112" s="6" t="s">
        <v>17</v>
      </c>
      <c r="AL112" s="6" t="s">
        <v>17</v>
      </c>
      <c r="AM112" s="6" t="s">
        <v>17</v>
      </c>
      <c r="AN112" s="6" t="s">
        <v>17</v>
      </c>
      <c r="AO112" s="6" t="s">
        <v>17</v>
      </c>
      <c r="AP112" s="6" t="s">
        <v>17</v>
      </c>
      <c r="AQ112" s="6" t="s">
        <v>17</v>
      </c>
      <c r="AR112" s="6" t="s">
        <v>17</v>
      </c>
      <c r="AS112" s="6" t="s">
        <v>17</v>
      </c>
      <c r="AT112" s="6" t="s">
        <v>17</v>
      </c>
      <c r="AU112" s="6" t="s">
        <v>17</v>
      </c>
      <c r="AV112" s="6" t="s">
        <v>17</v>
      </c>
      <c r="AW112" s="6" t="s">
        <v>17</v>
      </c>
      <c r="AX112" s="6" t="s">
        <v>17</v>
      </c>
      <c r="AY112" s="6" t="s">
        <v>17</v>
      </c>
      <c r="AZ112" s="6" t="s">
        <v>17</v>
      </c>
      <c r="BA112" s="6" t="s">
        <v>17</v>
      </c>
      <c r="BB112" s="6" t="s">
        <v>17</v>
      </c>
      <c r="BC112" s="6" t="s">
        <v>17</v>
      </c>
      <c r="BD112" s="6" t="s">
        <v>17</v>
      </c>
    </row>
    <row r="113" spans="1:56" ht="12.75">
      <c r="A113" s="6" t="str">
        <f>HYPERLINK("http://www.congressweb.com/nrln/bills/detail/id/25904","H.R.1046: Medicare Negotiation and Competitive Licensing Act of 2019")</f>
        <v>H.R.1046: Medicare Negotiation and Competitive Licensing Act of 2019</v>
      </c>
      <c r="B113" s="6" t="s">
        <v>16</v>
      </c>
      <c r="C113" s="6" t="s">
        <v>0</v>
      </c>
      <c r="D113" s="6" t="s">
        <v>17</v>
      </c>
      <c r="E113" s="3" t="s">
        <v>18</v>
      </c>
      <c r="F113" s="3" t="s">
        <v>18</v>
      </c>
      <c r="G113" s="6" t="s">
        <v>17</v>
      </c>
      <c r="H113" s="6" t="s">
        <v>17</v>
      </c>
      <c r="I113" s="6" t="s">
        <v>17</v>
      </c>
      <c r="J113" s="6" t="s">
        <v>17</v>
      </c>
      <c r="K113" s="6" t="s">
        <v>17</v>
      </c>
      <c r="L113" s="3" t="s">
        <v>18</v>
      </c>
      <c r="M113" s="3" t="s">
        <v>18</v>
      </c>
      <c r="N113" s="3" t="s">
        <v>18</v>
      </c>
      <c r="O113" s="6" t="s">
        <v>17</v>
      </c>
      <c r="P113" s="3" t="s">
        <v>18</v>
      </c>
      <c r="Q113" s="6" t="s">
        <v>17</v>
      </c>
      <c r="R113" s="6" t="s">
        <v>17</v>
      </c>
      <c r="S113" s="6" t="s">
        <v>17</v>
      </c>
      <c r="T113" s="3" t="s">
        <v>18</v>
      </c>
      <c r="U113" s="6" t="s">
        <v>17</v>
      </c>
      <c r="V113" s="3" t="s">
        <v>18</v>
      </c>
      <c r="W113" s="6" t="s">
        <v>17</v>
      </c>
      <c r="X113" s="6" t="s">
        <v>17</v>
      </c>
      <c r="Y113" s="6" t="s">
        <v>17</v>
      </c>
      <c r="Z113" s="6" t="s">
        <v>17</v>
      </c>
      <c r="AA113" s="6" t="s">
        <v>17</v>
      </c>
      <c r="AB113" s="6" t="s">
        <v>17</v>
      </c>
      <c r="AC113" s="6" t="s">
        <v>17</v>
      </c>
      <c r="AD113" s="3" t="s">
        <v>18</v>
      </c>
      <c r="AE113" s="3" t="s">
        <v>18</v>
      </c>
      <c r="AF113" s="6" t="s">
        <v>17</v>
      </c>
      <c r="AG113" s="3" t="s">
        <v>18</v>
      </c>
      <c r="AH113" s="6" t="s">
        <v>17</v>
      </c>
      <c r="AI113" s="3" t="s">
        <v>18</v>
      </c>
      <c r="AJ113" s="3" t="s">
        <v>18</v>
      </c>
      <c r="AK113" s="6" t="s">
        <v>17</v>
      </c>
      <c r="AL113" s="3" t="s">
        <v>18</v>
      </c>
      <c r="AM113" s="6" t="s">
        <v>17</v>
      </c>
      <c r="AN113" s="3" t="s">
        <v>18</v>
      </c>
      <c r="AO113" s="6" t="s">
        <v>17</v>
      </c>
      <c r="AP113" s="3" t="s">
        <v>18</v>
      </c>
      <c r="AQ113" s="3" t="s">
        <v>18</v>
      </c>
      <c r="AR113" s="3" t="s">
        <v>18</v>
      </c>
      <c r="AS113" s="6" t="s">
        <v>17</v>
      </c>
      <c r="AT113" s="3" t="s">
        <v>18</v>
      </c>
      <c r="AU113" s="6" t="s">
        <v>17</v>
      </c>
      <c r="AV113" s="3" t="s">
        <v>18</v>
      </c>
      <c r="AW113" s="6" t="s">
        <v>17</v>
      </c>
      <c r="AX113" s="3" t="s">
        <v>18</v>
      </c>
      <c r="AY113" s="6" t="s">
        <v>17</v>
      </c>
      <c r="AZ113" s="6" t="s">
        <v>17</v>
      </c>
      <c r="BA113" s="6" t="s">
        <v>17</v>
      </c>
      <c r="BB113" s="6" t="s">
        <v>17</v>
      </c>
      <c r="BC113" s="6" t="s">
        <v>17</v>
      </c>
      <c r="BD113" s="6" t="s">
        <v>17</v>
      </c>
    </row>
    <row r="114" spans="1:56" ht="12.75">
      <c r="A114" s="6" t="str">
        <f>HYPERLINK("http://www.congressweb.com/nrln/bills/detail/id/25903","H.R.1035: Prescription Drug Price Transparency Act")</f>
        <v>H.R.1035: Prescription Drug Price Transparency Act</v>
      </c>
      <c r="B114" s="6" t="s">
        <v>16</v>
      </c>
      <c r="C114" s="6" t="s">
        <v>0</v>
      </c>
      <c r="D114" s="6" t="s">
        <v>17</v>
      </c>
      <c r="E114" s="6" t="s">
        <v>17</v>
      </c>
      <c r="F114" s="6" t="s">
        <v>17</v>
      </c>
      <c r="G114" s="6" t="s">
        <v>17</v>
      </c>
      <c r="H114" s="6" t="s">
        <v>17</v>
      </c>
      <c r="I114" s="6" t="s">
        <v>17</v>
      </c>
      <c r="J114" s="6" t="s">
        <v>17</v>
      </c>
      <c r="K114" s="6" t="s">
        <v>17</v>
      </c>
      <c r="L114" s="6" t="s">
        <v>17</v>
      </c>
      <c r="M114" s="6" t="s">
        <v>17</v>
      </c>
      <c r="N114" s="6" t="s">
        <v>17</v>
      </c>
      <c r="O114" s="6" t="s">
        <v>17</v>
      </c>
      <c r="P114" s="6" t="s">
        <v>17</v>
      </c>
      <c r="Q114" s="6" t="s">
        <v>17</v>
      </c>
      <c r="R114" s="6" t="s">
        <v>17</v>
      </c>
      <c r="S114" s="6" t="s">
        <v>17</v>
      </c>
      <c r="T114" s="6" t="s">
        <v>17</v>
      </c>
      <c r="U114" s="6" t="s">
        <v>17</v>
      </c>
      <c r="V114" s="6" t="s">
        <v>17</v>
      </c>
      <c r="W114" s="6" t="s">
        <v>17</v>
      </c>
      <c r="X114" s="6" t="s">
        <v>17</v>
      </c>
      <c r="Y114" s="6" t="s">
        <v>17</v>
      </c>
      <c r="Z114" s="6" t="s">
        <v>17</v>
      </c>
      <c r="AA114" s="6" t="s">
        <v>17</v>
      </c>
      <c r="AB114" s="6" t="s">
        <v>17</v>
      </c>
      <c r="AC114" s="6" t="s">
        <v>17</v>
      </c>
      <c r="AD114" s="6" t="s">
        <v>17</v>
      </c>
      <c r="AE114" s="6" t="s">
        <v>17</v>
      </c>
      <c r="AF114" s="6" t="s">
        <v>17</v>
      </c>
      <c r="AG114" s="6" t="s">
        <v>17</v>
      </c>
      <c r="AH114" s="6" t="s">
        <v>17</v>
      </c>
      <c r="AI114" s="6" t="s">
        <v>17</v>
      </c>
      <c r="AJ114" s="6" t="s">
        <v>17</v>
      </c>
      <c r="AK114" s="6" t="s">
        <v>17</v>
      </c>
      <c r="AL114" s="6" t="s">
        <v>17</v>
      </c>
      <c r="AM114" s="6" t="s">
        <v>17</v>
      </c>
      <c r="AN114" s="6" t="s">
        <v>17</v>
      </c>
      <c r="AO114" s="6" t="s">
        <v>17</v>
      </c>
      <c r="AP114" s="6" t="s">
        <v>17</v>
      </c>
      <c r="AQ114" s="6" t="s">
        <v>17</v>
      </c>
      <c r="AR114" s="6" t="s">
        <v>17</v>
      </c>
      <c r="AS114" s="6" t="s">
        <v>17</v>
      </c>
      <c r="AT114" s="6" t="s">
        <v>17</v>
      </c>
      <c r="AU114" s="6" t="s">
        <v>17</v>
      </c>
      <c r="AV114" s="6" t="s">
        <v>17</v>
      </c>
      <c r="AW114" s="6" t="s">
        <v>17</v>
      </c>
      <c r="AX114" s="6" t="s">
        <v>17</v>
      </c>
      <c r="AY114" s="6" t="s">
        <v>17</v>
      </c>
      <c r="AZ114" s="6" t="s">
        <v>17</v>
      </c>
      <c r="BA114" s="6" t="s">
        <v>17</v>
      </c>
      <c r="BB114" s="6" t="s">
        <v>17</v>
      </c>
      <c r="BC114" s="6" t="s">
        <v>17</v>
      </c>
      <c r="BD114" s="6" t="s">
        <v>17</v>
      </c>
    </row>
    <row r="115" spans="1:56" ht="12.75">
      <c r="A115" s="6" t="str">
        <f>HYPERLINK("http://www.congressweb.com/nrln/bills/detail/id/25902","H.R.1034: Phair Pricing Ac of 2019")</f>
        <v>H.R.1034: Phair Pricing Ac of 2019</v>
      </c>
      <c r="B115" s="6" t="s">
        <v>16</v>
      </c>
      <c r="C115" s="6" t="s">
        <v>0</v>
      </c>
      <c r="D115" s="6" t="s">
        <v>17</v>
      </c>
      <c r="E115" s="6" t="s">
        <v>17</v>
      </c>
      <c r="F115" s="6" t="s">
        <v>17</v>
      </c>
      <c r="G115" s="6" t="s">
        <v>17</v>
      </c>
      <c r="H115" s="6" t="s">
        <v>17</v>
      </c>
      <c r="I115" s="6" t="s">
        <v>17</v>
      </c>
      <c r="J115" s="6" t="s">
        <v>17</v>
      </c>
      <c r="K115" s="6" t="s">
        <v>17</v>
      </c>
      <c r="L115" s="6" t="s">
        <v>17</v>
      </c>
      <c r="M115" s="6" t="s">
        <v>17</v>
      </c>
      <c r="N115" s="6" t="s">
        <v>17</v>
      </c>
      <c r="O115" s="6" t="s">
        <v>17</v>
      </c>
      <c r="P115" s="6" t="s">
        <v>17</v>
      </c>
      <c r="Q115" s="6" t="s">
        <v>17</v>
      </c>
      <c r="R115" s="6" t="s">
        <v>17</v>
      </c>
      <c r="S115" s="6" t="s">
        <v>17</v>
      </c>
      <c r="T115" s="6" t="s">
        <v>17</v>
      </c>
      <c r="U115" s="6" t="s">
        <v>17</v>
      </c>
      <c r="V115" s="3" t="s">
        <v>18</v>
      </c>
      <c r="W115" s="6" t="s">
        <v>17</v>
      </c>
      <c r="X115" s="6" t="s">
        <v>17</v>
      </c>
      <c r="Y115" s="6" t="s">
        <v>17</v>
      </c>
      <c r="Z115" s="6" t="s">
        <v>17</v>
      </c>
      <c r="AA115" s="6" t="s">
        <v>17</v>
      </c>
      <c r="AB115" s="6" t="s">
        <v>17</v>
      </c>
      <c r="AC115" s="6" t="s">
        <v>17</v>
      </c>
      <c r="AD115" s="6" t="s">
        <v>17</v>
      </c>
      <c r="AE115" s="6" t="s">
        <v>17</v>
      </c>
      <c r="AF115" s="6" t="s">
        <v>17</v>
      </c>
      <c r="AG115" s="6" t="s">
        <v>17</v>
      </c>
      <c r="AH115" s="6" t="s">
        <v>17</v>
      </c>
      <c r="AI115" s="6" t="s">
        <v>17</v>
      </c>
      <c r="AJ115" s="6" t="s">
        <v>17</v>
      </c>
      <c r="AK115" s="6" t="s">
        <v>17</v>
      </c>
      <c r="AL115" s="6" t="s">
        <v>17</v>
      </c>
      <c r="AM115" s="6" t="s">
        <v>17</v>
      </c>
      <c r="AN115" s="6" t="s">
        <v>17</v>
      </c>
      <c r="AO115" s="6" t="s">
        <v>17</v>
      </c>
      <c r="AP115" s="6" t="s">
        <v>17</v>
      </c>
      <c r="AQ115" s="6" t="s">
        <v>17</v>
      </c>
      <c r="AR115" s="6" t="s">
        <v>17</v>
      </c>
      <c r="AS115" s="6" t="s">
        <v>17</v>
      </c>
      <c r="AT115" s="6" t="s">
        <v>17</v>
      </c>
      <c r="AU115" s="6" t="s">
        <v>17</v>
      </c>
      <c r="AV115" s="6" t="s">
        <v>17</v>
      </c>
      <c r="AW115" s="6" t="s">
        <v>17</v>
      </c>
      <c r="AX115" s="6" t="s">
        <v>17</v>
      </c>
      <c r="AY115" s="6" t="s">
        <v>17</v>
      </c>
      <c r="AZ115" s="6" t="s">
        <v>17</v>
      </c>
      <c r="BA115" s="6" t="s">
        <v>17</v>
      </c>
      <c r="BB115" s="6" t="s">
        <v>17</v>
      </c>
      <c r="BC115" s="6" t="s">
        <v>17</v>
      </c>
      <c r="BD115" s="6" t="s">
        <v>17</v>
      </c>
    </row>
    <row r="116" spans="1:56" ht="12.75">
      <c r="A116" s="6" t="str">
        <f>HYPERLINK("http://www.congressweb.com/nrln/bills/detail/id/25916","H.R.965: Creating and Restoring Equal Access to Equivalent Samples Act (CREATES Act)")</f>
        <v>H.R.965: Creating and Restoring Equal Access to Equivalent Samples Act (CREATES Act)</v>
      </c>
      <c r="B116" s="6" t="s">
        <v>16</v>
      </c>
      <c r="C116" s="6" t="s">
        <v>21</v>
      </c>
      <c r="D116" s="6" t="s">
        <v>17</v>
      </c>
      <c r="E116" s="6" t="s">
        <v>17</v>
      </c>
      <c r="F116" s="6" t="s">
        <v>17</v>
      </c>
      <c r="G116" s="6" t="s">
        <v>17</v>
      </c>
      <c r="H116" s="6" t="s">
        <v>17</v>
      </c>
      <c r="I116" s="3" t="s">
        <v>18</v>
      </c>
      <c r="J116" s="6" t="s">
        <v>17</v>
      </c>
      <c r="K116" s="6" t="s">
        <v>17</v>
      </c>
      <c r="L116" s="6" t="s">
        <v>17</v>
      </c>
      <c r="M116" s="6" t="s">
        <v>17</v>
      </c>
      <c r="N116" s="6" t="s">
        <v>17</v>
      </c>
      <c r="O116" s="6" t="s">
        <v>17</v>
      </c>
      <c r="P116" s="6" t="s">
        <v>17</v>
      </c>
      <c r="Q116" s="6" t="s">
        <v>17</v>
      </c>
      <c r="R116" s="6" t="s">
        <v>17</v>
      </c>
      <c r="S116" s="6" t="s">
        <v>17</v>
      </c>
      <c r="T116" s="3" t="s">
        <v>18</v>
      </c>
      <c r="U116" s="3" t="s">
        <v>18</v>
      </c>
      <c r="V116" s="6" t="s">
        <v>17</v>
      </c>
      <c r="W116" s="6" t="s">
        <v>17</v>
      </c>
      <c r="X116" s="6" t="s">
        <v>17</v>
      </c>
      <c r="Y116" s="6" t="s">
        <v>17</v>
      </c>
      <c r="Z116" s="6" t="s">
        <v>17</v>
      </c>
      <c r="AA116" s="3" t="s">
        <v>18</v>
      </c>
      <c r="AB116" s="6" t="s">
        <v>17</v>
      </c>
      <c r="AC116" s="6" t="s">
        <v>17</v>
      </c>
      <c r="AD116" s="6" t="s">
        <v>17</v>
      </c>
      <c r="AE116" s="6" t="s">
        <v>17</v>
      </c>
      <c r="AF116" s="6" t="s">
        <v>17</v>
      </c>
      <c r="AG116" s="6" t="s">
        <v>17</v>
      </c>
      <c r="AH116" s="6" t="s">
        <v>17</v>
      </c>
      <c r="AI116" s="6" t="s">
        <v>17</v>
      </c>
      <c r="AJ116" s="6" t="s">
        <v>17</v>
      </c>
      <c r="AK116" s="6" t="s">
        <v>17</v>
      </c>
      <c r="AL116" s="6" t="s">
        <v>17</v>
      </c>
      <c r="AM116" s="3" t="s">
        <v>18</v>
      </c>
      <c r="AN116" s="6" t="s">
        <v>17</v>
      </c>
      <c r="AO116" s="6" t="s">
        <v>17</v>
      </c>
      <c r="AP116" s="3" t="s">
        <v>18</v>
      </c>
      <c r="AQ116" s="6" t="s">
        <v>17</v>
      </c>
      <c r="AR116" s="6" t="s">
        <v>17</v>
      </c>
      <c r="AS116" s="6" t="s">
        <v>17</v>
      </c>
      <c r="AT116" s="6" t="s">
        <v>17</v>
      </c>
      <c r="AU116" s="6" t="s">
        <v>17</v>
      </c>
      <c r="AV116" s="6" t="s">
        <v>17</v>
      </c>
      <c r="AW116" s="6" t="s">
        <v>17</v>
      </c>
      <c r="AX116" s="6" t="s">
        <v>17</v>
      </c>
      <c r="AY116" s="6" t="s">
        <v>17</v>
      </c>
      <c r="AZ116" s="6" t="s">
        <v>17</v>
      </c>
      <c r="BA116" s="6" t="s">
        <v>17</v>
      </c>
      <c r="BB116" s="6" t="s">
        <v>17</v>
      </c>
      <c r="BC116" s="6" t="s">
        <v>17</v>
      </c>
      <c r="BD116" s="6" t="s">
        <v>17</v>
      </c>
    </row>
    <row r="117" spans="1:56" ht="12.75">
      <c r="A117" s="6" t="str">
        <f>HYPERLINK("http://www.congressweb.com/nrln/bills/detail/id/25863","H.R.945: Mental Health Access Improvement Act of 2019")</f>
        <v>H.R.945: Mental Health Access Improvement Act of 2019</v>
      </c>
      <c r="B117" s="6" t="s">
        <v>16</v>
      </c>
      <c r="C117" s="6" t="s">
        <v>0</v>
      </c>
      <c r="D117" s="6" t="s">
        <v>17</v>
      </c>
      <c r="E117" s="3" t="s">
        <v>18</v>
      </c>
      <c r="F117" s="6" t="s">
        <v>17</v>
      </c>
      <c r="G117" s="6" t="s">
        <v>17</v>
      </c>
      <c r="H117" s="3" t="s">
        <v>18</v>
      </c>
      <c r="I117" s="3" t="s">
        <v>18</v>
      </c>
      <c r="J117" s="6" t="s">
        <v>17</v>
      </c>
      <c r="K117" s="6" t="s">
        <v>17</v>
      </c>
      <c r="L117" s="6" t="s">
        <v>17</v>
      </c>
      <c r="M117" s="3" t="s">
        <v>18</v>
      </c>
      <c r="N117" s="6" t="s">
        <v>17</v>
      </c>
      <c r="O117" s="6" t="s">
        <v>17</v>
      </c>
      <c r="P117" s="3" t="s">
        <v>18</v>
      </c>
      <c r="Q117" s="6" t="s">
        <v>17</v>
      </c>
      <c r="R117" s="6" t="s">
        <v>17</v>
      </c>
      <c r="S117" s="6" t="s">
        <v>17</v>
      </c>
      <c r="T117" s="6" t="s">
        <v>17</v>
      </c>
      <c r="U117" s="6" t="s">
        <v>17</v>
      </c>
      <c r="V117" s="3" t="s">
        <v>18</v>
      </c>
      <c r="W117" s="6" t="s">
        <v>17</v>
      </c>
      <c r="X117" s="6" t="s">
        <v>17</v>
      </c>
      <c r="Y117" s="6" t="s">
        <v>17</v>
      </c>
      <c r="Z117" s="6" t="s">
        <v>17</v>
      </c>
      <c r="AA117" s="6" t="s">
        <v>17</v>
      </c>
      <c r="AB117" s="6" t="s">
        <v>17</v>
      </c>
      <c r="AC117" s="3" t="s">
        <v>18</v>
      </c>
      <c r="AD117" s="3" t="s">
        <v>18</v>
      </c>
      <c r="AE117" s="3" t="s">
        <v>18</v>
      </c>
      <c r="AF117" s="6" t="s">
        <v>17</v>
      </c>
      <c r="AG117" s="6" t="s">
        <v>17</v>
      </c>
      <c r="AH117" s="3" t="s">
        <v>18</v>
      </c>
      <c r="AI117" s="3" t="s">
        <v>18</v>
      </c>
      <c r="AJ117" s="3" t="s">
        <v>18</v>
      </c>
      <c r="AK117" s="6" t="s">
        <v>17</v>
      </c>
      <c r="AL117" s="6" t="s">
        <v>17</v>
      </c>
      <c r="AM117" s="3" t="s">
        <v>18</v>
      </c>
      <c r="AN117" s="3" t="s">
        <v>18</v>
      </c>
      <c r="AO117" s="3" t="s">
        <v>18</v>
      </c>
      <c r="AP117" s="3" t="s">
        <v>18</v>
      </c>
      <c r="AQ117" s="6" t="s">
        <v>17</v>
      </c>
      <c r="AR117" s="6" t="s">
        <v>17</v>
      </c>
      <c r="AS117" s="6" t="s">
        <v>17</v>
      </c>
      <c r="AT117" s="6" t="s">
        <v>17</v>
      </c>
      <c r="AU117" s="6" t="s">
        <v>17</v>
      </c>
      <c r="AV117" s="3" t="s">
        <v>18</v>
      </c>
      <c r="AW117" s="6" t="s">
        <v>17</v>
      </c>
      <c r="AX117" s="3" t="s">
        <v>18</v>
      </c>
      <c r="AY117" s="6" t="s">
        <v>17</v>
      </c>
      <c r="AZ117" s="6" t="s">
        <v>17</v>
      </c>
      <c r="BA117" s="6" t="s">
        <v>17</v>
      </c>
      <c r="BB117" s="6" t="s">
        <v>17</v>
      </c>
      <c r="BC117" s="6" t="s">
        <v>17</v>
      </c>
      <c r="BD117" s="3" t="s">
        <v>18</v>
      </c>
    </row>
    <row r="118" spans="1:56" ht="25.5">
      <c r="A118" s="6" t="str">
        <f>HYPERLINK("http://www.congressweb.com/nrln/bills/detail/id/25862","H.R.938: BLOCKING (Bringing Low-cost Options and Competition while Keeping Incentives for New Generics) Act of 2019")</f>
        <v>H.R.938: BLOCKING (Bringing Low-cost Options and Competition while Keeping Incentives for New Generics) Act of 2019</v>
      </c>
      <c r="B118" s="6" t="s">
        <v>16</v>
      </c>
      <c r="C118" s="6" t="s">
        <v>81</v>
      </c>
      <c r="D118" s="6" t="s">
        <v>17</v>
      </c>
      <c r="E118" s="6" t="s">
        <v>17</v>
      </c>
      <c r="F118" s="6" t="s">
        <v>17</v>
      </c>
      <c r="G118" s="6" t="s">
        <v>17</v>
      </c>
      <c r="H118" s="6" t="s">
        <v>17</v>
      </c>
      <c r="I118" s="3" t="s">
        <v>18</v>
      </c>
      <c r="J118" s="6" t="s">
        <v>17</v>
      </c>
      <c r="K118" s="6" t="s">
        <v>17</v>
      </c>
      <c r="L118" s="6" t="s">
        <v>17</v>
      </c>
      <c r="M118" s="6" t="s">
        <v>17</v>
      </c>
      <c r="N118" s="6" t="s">
        <v>17</v>
      </c>
      <c r="O118" s="6" t="s">
        <v>17</v>
      </c>
      <c r="P118" s="6" t="s">
        <v>17</v>
      </c>
      <c r="Q118" s="6" t="s">
        <v>17</v>
      </c>
      <c r="R118" s="6" t="s">
        <v>17</v>
      </c>
      <c r="S118" s="6" t="s">
        <v>17</v>
      </c>
      <c r="T118" s="6" t="s">
        <v>17</v>
      </c>
      <c r="U118" s="3" t="s">
        <v>18</v>
      </c>
      <c r="V118" s="6" t="s">
        <v>17</v>
      </c>
      <c r="W118" s="6" t="s">
        <v>17</v>
      </c>
      <c r="X118" s="6" t="s">
        <v>17</v>
      </c>
      <c r="Y118" s="6" t="s">
        <v>17</v>
      </c>
      <c r="Z118" s="6" t="s">
        <v>17</v>
      </c>
      <c r="AA118" s="6" t="s">
        <v>17</v>
      </c>
      <c r="AB118" s="6" t="s">
        <v>17</v>
      </c>
      <c r="AC118" s="6" t="s">
        <v>17</v>
      </c>
      <c r="AD118" s="6" t="s">
        <v>17</v>
      </c>
      <c r="AE118" s="6" t="s">
        <v>17</v>
      </c>
      <c r="AF118" s="6" t="s">
        <v>17</v>
      </c>
      <c r="AG118" s="6" t="s">
        <v>17</v>
      </c>
      <c r="AH118" s="6" t="s">
        <v>17</v>
      </c>
      <c r="AI118" s="6" t="s">
        <v>17</v>
      </c>
      <c r="AJ118" s="6" t="s">
        <v>17</v>
      </c>
      <c r="AK118" s="6" t="s">
        <v>17</v>
      </c>
      <c r="AL118" s="6" t="s">
        <v>17</v>
      </c>
      <c r="AM118" s="3" t="s">
        <v>18</v>
      </c>
      <c r="AN118" s="6" t="s">
        <v>17</v>
      </c>
      <c r="AO118" s="6" t="s">
        <v>17</v>
      </c>
      <c r="AP118" s="6" t="s">
        <v>17</v>
      </c>
      <c r="AQ118" s="6" t="s">
        <v>17</v>
      </c>
      <c r="AR118" s="6" t="s">
        <v>17</v>
      </c>
      <c r="AS118" s="6" t="s">
        <v>17</v>
      </c>
      <c r="AT118" s="6" t="s">
        <v>17</v>
      </c>
      <c r="AU118" s="6" t="s">
        <v>17</v>
      </c>
      <c r="AV118" s="6" t="s">
        <v>17</v>
      </c>
      <c r="AW118" s="6" t="s">
        <v>17</v>
      </c>
      <c r="AX118" s="6" t="s">
        <v>17</v>
      </c>
      <c r="AY118" s="6" t="s">
        <v>17</v>
      </c>
      <c r="AZ118" s="6" t="s">
        <v>17</v>
      </c>
      <c r="BA118" s="6" t="s">
        <v>17</v>
      </c>
      <c r="BB118" s="6" t="s">
        <v>17</v>
      </c>
      <c r="BC118" s="6" t="s">
        <v>17</v>
      </c>
      <c r="BD118" s="6" t="s">
        <v>17</v>
      </c>
    </row>
    <row r="119" spans="1:56" ht="12.75">
      <c r="A119" s="6" t="str">
        <f>HYPERLINK("http://www.congressweb.com/nrln/bills/detail/id/29811","H.R.861: End Surprise Billing Act of 2019 ")</f>
        <v>H.R.861: End Surprise Billing Act of 2019 </v>
      </c>
      <c r="B119" s="6" t="s">
        <v>16</v>
      </c>
      <c r="C119" s="6" t="s">
        <v>20</v>
      </c>
      <c r="D119" s="6" t="s">
        <v>17</v>
      </c>
      <c r="E119" s="6" t="s">
        <v>17</v>
      </c>
      <c r="F119" s="3" t="s">
        <v>18</v>
      </c>
      <c r="G119" s="6" t="s">
        <v>17</v>
      </c>
      <c r="H119" s="6" t="s">
        <v>17</v>
      </c>
      <c r="I119" s="6" t="s">
        <v>17</v>
      </c>
      <c r="J119" s="6" t="s">
        <v>17</v>
      </c>
      <c r="K119" s="6" t="s">
        <v>17</v>
      </c>
      <c r="L119" s="6" t="s">
        <v>17</v>
      </c>
      <c r="M119" s="6" t="s">
        <v>17</v>
      </c>
      <c r="N119" s="6" t="s">
        <v>17</v>
      </c>
      <c r="O119" s="6" t="s">
        <v>17</v>
      </c>
      <c r="P119" s="3" t="s">
        <v>18</v>
      </c>
      <c r="Q119" s="6" t="s">
        <v>17</v>
      </c>
      <c r="R119" s="6" t="s">
        <v>17</v>
      </c>
      <c r="S119" s="6" t="s">
        <v>17</v>
      </c>
      <c r="T119" s="3" t="s">
        <v>18</v>
      </c>
      <c r="U119" s="6" t="s">
        <v>17</v>
      </c>
      <c r="V119" s="6" t="s">
        <v>17</v>
      </c>
      <c r="W119" s="6" t="s">
        <v>17</v>
      </c>
      <c r="X119" s="6" t="s">
        <v>17</v>
      </c>
      <c r="Y119" s="6" t="s">
        <v>17</v>
      </c>
      <c r="Z119" s="6" t="s">
        <v>17</v>
      </c>
      <c r="AA119" s="6" t="s">
        <v>17</v>
      </c>
      <c r="AB119" s="6" t="s">
        <v>17</v>
      </c>
      <c r="AC119" s="6" t="s">
        <v>17</v>
      </c>
      <c r="AD119" s="3" t="s">
        <v>18</v>
      </c>
      <c r="AE119" s="6" t="s">
        <v>17</v>
      </c>
      <c r="AF119" s="6" t="s">
        <v>17</v>
      </c>
      <c r="AG119" s="6" t="s">
        <v>17</v>
      </c>
      <c r="AH119" s="6" t="s">
        <v>17</v>
      </c>
      <c r="AI119" s="6" t="s">
        <v>17</v>
      </c>
      <c r="AJ119" s="6" t="s">
        <v>17</v>
      </c>
      <c r="AK119" s="6" t="s">
        <v>17</v>
      </c>
      <c r="AL119" s="6" t="s">
        <v>17</v>
      </c>
      <c r="AM119" s="6" t="s">
        <v>17</v>
      </c>
      <c r="AN119" s="6" t="s">
        <v>17</v>
      </c>
      <c r="AO119" s="6" t="s">
        <v>17</v>
      </c>
      <c r="AP119" s="6" t="s">
        <v>17</v>
      </c>
      <c r="AQ119" s="6" t="s">
        <v>17</v>
      </c>
      <c r="AR119" s="6" t="s">
        <v>17</v>
      </c>
      <c r="AS119" s="6" t="s">
        <v>17</v>
      </c>
      <c r="AT119" s="6" t="s">
        <v>17</v>
      </c>
      <c r="AU119" s="6" t="s">
        <v>17</v>
      </c>
      <c r="AV119" s="3" t="s">
        <v>18</v>
      </c>
      <c r="AW119" s="6" t="s">
        <v>17</v>
      </c>
      <c r="AX119" s="6" t="s">
        <v>17</v>
      </c>
      <c r="AY119" s="6" t="s">
        <v>17</v>
      </c>
      <c r="AZ119" s="6" t="s">
        <v>17</v>
      </c>
      <c r="BA119" s="6" t="s">
        <v>17</v>
      </c>
      <c r="BB119" s="6" t="s">
        <v>17</v>
      </c>
      <c r="BC119" s="6" t="s">
        <v>17</v>
      </c>
      <c r="BD119" s="3" t="s">
        <v>18</v>
      </c>
    </row>
    <row r="120" spans="1:56" ht="12.75">
      <c r="A120" s="6" t="str">
        <f>HYPERLINK("http://www.congressweb.com/nrln/bills/detail/id/25786","H.R.860: Social Security 2100 Act ")</f>
        <v>H.R.860: Social Security 2100 Act </v>
      </c>
      <c r="B120" s="6" t="s">
        <v>16</v>
      </c>
      <c r="C120" s="6" t="s">
        <v>20</v>
      </c>
      <c r="D120" s="6" t="s">
        <v>17</v>
      </c>
      <c r="E120" s="3" t="s">
        <v>18</v>
      </c>
      <c r="F120" s="3" t="s">
        <v>18</v>
      </c>
      <c r="G120" s="6" t="s">
        <v>17</v>
      </c>
      <c r="H120" s="3" t="s">
        <v>18</v>
      </c>
      <c r="I120" s="3" t="s">
        <v>18</v>
      </c>
      <c r="J120" s="3" t="s">
        <v>18</v>
      </c>
      <c r="K120" s="6" t="s">
        <v>17</v>
      </c>
      <c r="L120" s="3" t="s">
        <v>18</v>
      </c>
      <c r="M120" s="3" t="s">
        <v>18</v>
      </c>
      <c r="N120" s="3" t="s">
        <v>18</v>
      </c>
      <c r="O120" s="6" t="s">
        <v>17</v>
      </c>
      <c r="P120" s="3" t="s">
        <v>18</v>
      </c>
      <c r="Q120" s="3" t="s">
        <v>18</v>
      </c>
      <c r="R120" s="3" t="s">
        <v>18</v>
      </c>
      <c r="S120" s="3" t="s">
        <v>18</v>
      </c>
      <c r="T120" s="3" t="s">
        <v>18</v>
      </c>
      <c r="U120" s="3" t="s">
        <v>18</v>
      </c>
      <c r="V120" s="3" t="s">
        <v>18</v>
      </c>
      <c r="W120" s="3" t="s">
        <v>18</v>
      </c>
      <c r="X120" s="3" t="s">
        <v>18</v>
      </c>
      <c r="Y120" s="6" t="s">
        <v>17</v>
      </c>
      <c r="Z120" s="6" t="s">
        <v>17</v>
      </c>
      <c r="AA120" s="3" t="s">
        <v>18</v>
      </c>
      <c r="AB120" s="6" t="s">
        <v>17</v>
      </c>
      <c r="AC120" s="3" t="s">
        <v>18</v>
      </c>
      <c r="AD120" s="3" t="s">
        <v>18</v>
      </c>
      <c r="AE120" s="3" t="s">
        <v>18</v>
      </c>
      <c r="AF120" s="3" t="s">
        <v>18</v>
      </c>
      <c r="AG120" s="3" t="s">
        <v>18</v>
      </c>
      <c r="AH120" s="3" t="s">
        <v>18</v>
      </c>
      <c r="AI120" s="3" t="s">
        <v>18</v>
      </c>
      <c r="AJ120" s="3" t="s">
        <v>18</v>
      </c>
      <c r="AK120" s="3" t="s">
        <v>18</v>
      </c>
      <c r="AL120" s="3" t="s">
        <v>18</v>
      </c>
      <c r="AM120" s="3" t="s">
        <v>18</v>
      </c>
      <c r="AN120" s="3" t="s">
        <v>18</v>
      </c>
      <c r="AO120" s="3" t="s">
        <v>18</v>
      </c>
      <c r="AP120" s="3" t="s">
        <v>18</v>
      </c>
      <c r="AQ120" s="3" t="s">
        <v>18</v>
      </c>
      <c r="AR120" s="3" t="s">
        <v>18</v>
      </c>
      <c r="AS120" s="6" t="s">
        <v>17</v>
      </c>
      <c r="AT120" s="3" t="s">
        <v>18</v>
      </c>
      <c r="AU120" s="3" t="s">
        <v>18</v>
      </c>
      <c r="AV120" s="3" t="s">
        <v>18</v>
      </c>
      <c r="AW120" s="3" t="s">
        <v>18</v>
      </c>
      <c r="AX120" s="3" t="s">
        <v>18</v>
      </c>
      <c r="AY120" s="6" t="s">
        <v>17</v>
      </c>
      <c r="AZ120" s="3" t="s">
        <v>18</v>
      </c>
      <c r="BA120" s="6" t="s">
        <v>17</v>
      </c>
      <c r="BB120" s="3" t="s">
        <v>18</v>
      </c>
      <c r="BC120" s="6" t="s">
        <v>17</v>
      </c>
      <c r="BD120" s="3" t="s">
        <v>18</v>
      </c>
    </row>
    <row r="121" spans="1:56" ht="12.75">
      <c r="A121" s="6" t="str">
        <f>HYPERLINK("http://www.congressweb.com/nrln/bills/detail/id/25671","H.R.652: Comprehensive Care for Seniors Act of 2019")</f>
        <v>H.R.652: Comprehensive Care for Seniors Act of 2019</v>
      </c>
      <c r="B121" s="6" t="s">
        <v>16</v>
      </c>
      <c r="C121" s="6" t="s">
        <v>0</v>
      </c>
      <c r="D121" s="6" t="s">
        <v>17</v>
      </c>
      <c r="E121" s="6" t="s">
        <v>17</v>
      </c>
      <c r="F121" s="6" t="s">
        <v>17</v>
      </c>
      <c r="G121" s="6" t="s">
        <v>17</v>
      </c>
      <c r="H121" s="6" t="s">
        <v>17</v>
      </c>
      <c r="I121" s="3" t="s">
        <v>18</v>
      </c>
      <c r="J121" s="6" t="s">
        <v>17</v>
      </c>
      <c r="K121" s="6" t="s">
        <v>17</v>
      </c>
      <c r="L121" s="6" t="s">
        <v>17</v>
      </c>
      <c r="M121" s="3" t="s">
        <v>18</v>
      </c>
      <c r="N121" s="6" t="s">
        <v>17</v>
      </c>
      <c r="O121" s="6" t="s">
        <v>17</v>
      </c>
      <c r="P121" s="6" t="s">
        <v>17</v>
      </c>
      <c r="Q121" s="6" t="s">
        <v>17</v>
      </c>
      <c r="R121" s="6" t="s">
        <v>17</v>
      </c>
      <c r="S121" s="6" t="s">
        <v>17</v>
      </c>
      <c r="T121" s="6" t="s">
        <v>17</v>
      </c>
      <c r="U121" s="6" t="s">
        <v>17</v>
      </c>
      <c r="V121" s="6" t="s">
        <v>17</v>
      </c>
      <c r="W121" s="6" t="s">
        <v>17</v>
      </c>
      <c r="X121" s="6" t="s">
        <v>17</v>
      </c>
      <c r="Y121" s="6" t="s">
        <v>17</v>
      </c>
      <c r="Z121" s="6" t="s">
        <v>17</v>
      </c>
      <c r="AA121" s="6" t="s">
        <v>17</v>
      </c>
      <c r="AB121" s="6" t="s">
        <v>17</v>
      </c>
      <c r="AC121" s="6" t="s">
        <v>17</v>
      </c>
      <c r="AD121" s="3" t="s">
        <v>18</v>
      </c>
      <c r="AE121" s="6" t="s">
        <v>17</v>
      </c>
      <c r="AF121" s="6" t="s">
        <v>17</v>
      </c>
      <c r="AG121" s="6" t="s">
        <v>17</v>
      </c>
      <c r="AH121" s="6" t="s">
        <v>17</v>
      </c>
      <c r="AI121" s="6" t="s">
        <v>17</v>
      </c>
      <c r="AJ121" s="6" t="s">
        <v>17</v>
      </c>
      <c r="AK121" s="6" t="s">
        <v>17</v>
      </c>
      <c r="AL121" s="6" t="s">
        <v>17</v>
      </c>
      <c r="AM121" s="6" t="s">
        <v>17</v>
      </c>
      <c r="AN121" s="6" t="s">
        <v>17</v>
      </c>
      <c r="AO121" s="6" t="s">
        <v>17</v>
      </c>
      <c r="AP121" s="6" t="s">
        <v>17</v>
      </c>
      <c r="AQ121" s="3" t="s">
        <v>18</v>
      </c>
      <c r="AR121" s="6" t="s">
        <v>17</v>
      </c>
      <c r="AS121" s="6" t="s">
        <v>17</v>
      </c>
      <c r="AT121" s="6" t="s">
        <v>17</v>
      </c>
      <c r="AU121" s="6" t="s">
        <v>17</v>
      </c>
      <c r="AV121" s="6" t="s">
        <v>17</v>
      </c>
      <c r="AW121" s="6" t="s">
        <v>17</v>
      </c>
      <c r="AX121" s="6" t="s">
        <v>17</v>
      </c>
      <c r="AY121" s="6" t="s">
        <v>17</v>
      </c>
      <c r="AZ121" s="6" t="s">
        <v>17</v>
      </c>
      <c r="BA121" s="6" t="s">
        <v>17</v>
      </c>
      <c r="BB121" s="6" t="s">
        <v>17</v>
      </c>
      <c r="BC121" s="3" t="s">
        <v>18</v>
      </c>
      <c r="BD121" s="6" t="s">
        <v>17</v>
      </c>
    </row>
    <row r="122" spans="1:56" ht="12.75">
      <c r="A122" s="6" t="str">
        <f>HYPERLINK("http://www.congressweb.com/nrln/bills/detail/id/25629","H.R.478: Safe and Affordable Drugs from Canada Act")</f>
        <v>H.R.478: Safe and Affordable Drugs from Canada Act</v>
      </c>
      <c r="B122" s="6" t="s">
        <v>16</v>
      </c>
      <c r="C122" s="6" t="s">
        <v>20</v>
      </c>
      <c r="D122" s="6" t="s">
        <v>17</v>
      </c>
      <c r="E122" s="6" t="s">
        <v>17</v>
      </c>
      <c r="F122" s="3" t="s">
        <v>18</v>
      </c>
      <c r="G122" s="6" t="s">
        <v>17</v>
      </c>
      <c r="H122" s="6" t="s">
        <v>17</v>
      </c>
      <c r="I122" s="6" t="s">
        <v>17</v>
      </c>
      <c r="J122" s="6" t="s">
        <v>17</v>
      </c>
      <c r="K122" s="6" t="s">
        <v>17</v>
      </c>
      <c r="L122" s="6" t="s">
        <v>17</v>
      </c>
      <c r="M122" s="6" t="s">
        <v>17</v>
      </c>
      <c r="N122" s="6" t="s">
        <v>17</v>
      </c>
      <c r="O122" s="6" t="s">
        <v>17</v>
      </c>
      <c r="P122" s="6" t="s">
        <v>17</v>
      </c>
      <c r="Q122" s="6" t="s">
        <v>17</v>
      </c>
      <c r="R122" s="6" t="s">
        <v>17</v>
      </c>
      <c r="S122" s="6" t="s">
        <v>17</v>
      </c>
      <c r="T122" s="3" t="s">
        <v>18</v>
      </c>
      <c r="U122" s="6" t="s">
        <v>17</v>
      </c>
      <c r="V122" s="6" t="s">
        <v>17</v>
      </c>
      <c r="W122" s="6" t="s">
        <v>17</v>
      </c>
      <c r="X122" s="6" t="s">
        <v>17</v>
      </c>
      <c r="Y122" s="6" t="s">
        <v>17</v>
      </c>
      <c r="Z122" s="6" t="s">
        <v>17</v>
      </c>
      <c r="AA122" s="6" t="s">
        <v>17</v>
      </c>
      <c r="AB122" s="6" t="s">
        <v>17</v>
      </c>
      <c r="AC122" s="6" t="s">
        <v>17</v>
      </c>
      <c r="AD122" s="6" t="s">
        <v>17</v>
      </c>
      <c r="AE122" s="6" t="s">
        <v>17</v>
      </c>
      <c r="AF122" s="6" t="s">
        <v>17</v>
      </c>
      <c r="AG122" s="6" t="s">
        <v>17</v>
      </c>
      <c r="AH122" s="6" t="s">
        <v>17</v>
      </c>
      <c r="AI122" s="6" t="s">
        <v>17</v>
      </c>
      <c r="AJ122" s="6" t="s">
        <v>17</v>
      </c>
      <c r="AK122" s="6" t="s">
        <v>17</v>
      </c>
      <c r="AL122" s="6" t="s">
        <v>17</v>
      </c>
      <c r="AM122" s="6" t="s">
        <v>17</v>
      </c>
      <c r="AN122" s="6" t="s">
        <v>17</v>
      </c>
      <c r="AO122" s="6" t="s">
        <v>17</v>
      </c>
      <c r="AP122" s="6" t="s">
        <v>17</v>
      </c>
      <c r="AQ122" s="6" t="s">
        <v>17</v>
      </c>
      <c r="AR122" s="6" t="s">
        <v>17</v>
      </c>
      <c r="AS122" s="6" t="s">
        <v>17</v>
      </c>
      <c r="AT122" s="6" t="s">
        <v>17</v>
      </c>
      <c r="AU122" s="6" t="s">
        <v>17</v>
      </c>
      <c r="AV122" s="6" t="s">
        <v>17</v>
      </c>
      <c r="AW122" s="6" t="s">
        <v>17</v>
      </c>
      <c r="AX122" s="6" t="s">
        <v>17</v>
      </c>
      <c r="AY122" s="6" t="s">
        <v>17</v>
      </c>
      <c r="AZ122" s="6" t="s">
        <v>17</v>
      </c>
      <c r="BA122" s="6" t="s">
        <v>17</v>
      </c>
      <c r="BB122" s="6" t="s">
        <v>17</v>
      </c>
      <c r="BC122" s="6" t="s">
        <v>17</v>
      </c>
      <c r="BD122" s="6" t="s">
        <v>17</v>
      </c>
    </row>
    <row r="123" spans="1:56" ht="12.75">
      <c r="A123" s="6" t="str">
        <f>HYPERLINK("http://www.congressweb.com/nrln/bills/detail/id/25623","H.R.448: Medicare Drug Price Negotiation Act")</f>
        <v>H.R.448: Medicare Drug Price Negotiation Act</v>
      </c>
      <c r="B123" s="6" t="s">
        <v>16</v>
      </c>
      <c r="C123" s="6" t="s">
        <v>20</v>
      </c>
      <c r="D123" s="6" t="s">
        <v>17</v>
      </c>
      <c r="E123" s="6" t="s">
        <v>17</v>
      </c>
      <c r="F123" s="6" t="s">
        <v>17</v>
      </c>
      <c r="G123" s="6" t="s">
        <v>17</v>
      </c>
      <c r="H123" s="6" t="s">
        <v>17</v>
      </c>
      <c r="I123" s="6" t="s">
        <v>17</v>
      </c>
      <c r="J123" s="6" t="s">
        <v>17</v>
      </c>
      <c r="K123" s="6" t="s">
        <v>17</v>
      </c>
      <c r="L123" s="6" t="s">
        <v>17</v>
      </c>
      <c r="M123" s="6" t="s">
        <v>17</v>
      </c>
      <c r="N123" s="3" t="s">
        <v>18</v>
      </c>
      <c r="O123" s="6" t="s">
        <v>17</v>
      </c>
      <c r="P123" s="6" t="s">
        <v>17</v>
      </c>
      <c r="Q123" s="6" t="s">
        <v>17</v>
      </c>
      <c r="R123" s="6" t="s">
        <v>17</v>
      </c>
      <c r="S123" s="6" t="s">
        <v>17</v>
      </c>
      <c r="T123" s="3" t="s">
        <v>18</v>
      </c>
      <c r="U123" s="6" t="s">
        <v>17</v>
      </c>
      <c r="V123" s="6" t="s">
        <v>17</v>
      </c>
      <c r="W123" s="6" t="s">
        <v>17</v>
      </c>
      <c r="X123" s="6" t="s">
        <v>17</v>
      </c>
      <c r="Y123" s="6" t="s">
        <v>17</v>
      </c>
      <c r="Z123" s="6" t="s">
        <v>17</v>
      </c>
      <c r="AA123" s="6" t="s">
        <v>17</v>
      </c>
      <c r="AB123" s="6" t="s">
        <v>17</v>
      </c>
      <c r="AC123" s="6" t="s">
        <v>17</v>
      </c>
      <c r="AD123" s="6" t="s">
        <v>17</v>
      </c>
      <c r="AE123" s="6" t="s">
        <v>17</v>
      </c>
      <c r="AF123" s="6" t="s">
        <v>17</v>
      </c>
      <c r="AG123" s="6" t="s">
        <v>17</v>
      </c>
      <c r="AH123" s="6" t="s">
        <v>17</v>
      </c>
      <c r="AI123" s="6" t="s">
        <v>17</v>
      </c>
      <c r="AJ123" s="6" t="s">
        <v>17</v>
      </c>
      <c r="AK123" s="6" t="s">
        <v>17</v>
      </c>
      <c r="AL123" s="6" t="s">
        <v>17</v>
      </c>
      <c r="AM123" s="6" t="s">
        <v>17</v>
      </c>
      <c r="AN123" s="6" t="s">
        <v>17</v>
      </c>
      <c r="AO123" s="6" t="s">
        <v>17</v>
      </c>
      <c r="AP123" s="6" t="s">
        <v>17</v>
      </c>
      <c r="AQ123" s="6" t="s">
        <v>17</v>
      </c>
      <c r="AR123" s="6" t="s">
        <v>17</v>
      </c>
      <c r="AS123" s="6" t="s">
        <v>17</v>
      </c>
      <c r="AT123" s="6" t="s">
        <v>17</v>
      </c>
      <c r="AU123" s="6" t="s">
        <v>17</v>
      </c>
      <c r="AV123" s="6" t="s">
        <v>17</v>
      </c>
      <c r="AW123" s="6" t="s">
        <v>17</v>
      </c>
      <c r="AX123" s="6" t="s">
        <v>17</v>
      </c>
      <c r="AY123" s="6" t="s">
        <v>17</v>
      </c>
      <c r="AZ123" s="6" t="s">
        <v>17</v>
      </c>
      <c r="BA123" s="6" t="s">
        <v>17</v>
      </c>
      <c r="BB123" s="6" t="s">
        <v>17</v>
      </c>
      <c r="BC123" s="6" t="s">
        <v>17</v>
      </c>
      <c r="BD123" s="6" t="s">
        <v>17</v>
      </c>
    </row>
    <row r="124" spans="1:56" ht="12.75">
      <c r="A124" s="6" t="str">
        <f>HYPERLINK("http://www.congressweb.com/nrln/bills/detail/id/25628","H.R.447: Affordable and Safe Prescription Drug Importation Act")</f>
        <v>H.R.447: Affordable and Safe Prescription Drug Importation Act</v>
      </c>
      <c r="B124" s="6" t="s">
        <v>16</v>
      </c>
      <c r="C124" s="6" t="s">
        <v>0</v>
      </c>
      <c r="D124" s="6" t="s">
        <v>17</v>
      </c>
      <c r="E124" s="6" t="s">
        <v>17</v>
      </c>
      <c r="F124" s="3" t="s">
        <v>18</v>
      </c>
      <c r="G124" s="6" t="s">
        <v>17</v>
      </c>
      <c r="H124" s="6" t="s">
        <v>17</v>
      </c>
      <c r="I124" s="6" t="s">
        <v>17</v>
      </c>
      <c r="J124" s="6" t="s">
        <v>17</v>
      </c>
      <c r="K124" s="6" t="s">
        <v>17</v>
      </c>
      <c r="L124" s="6" t="s">
        <v>17</v>
      </c>
      <c r="M124" s="6" t="s">
        <v>17</v>
      </c>
      <c r="N124" s="3" t="s">
        <v>18</v>
      </c>
      <c r="O124" s="6" t="s">
        <v>17</v>
      </c>
      <c r="P124" s="3" t="s">
        <v>18</v>
      </c>
      <c r="Q124" s="6" t="s">
        <v>17</v>
      </c>
      <c r="R124" s="6" t="s">
        <v>17</v>
      </c>
      <c r="S124" s="6" t="s">
        <v>17</v>
      </c>
      <c r="T124" s="3" t="s">
        <v>18</v>
      </c>
      <c r="U124" s="6" t="s">
        <v>17</v>
      </c>
      <c r="V124" s="6" t="s">
        <v>17</v>
      </c>
      <c r="W124" s="6" t="s">
        <v>17</v>
      </c>
      <c r="X124" s="6" t="s">
        <v>17</v>
      </c>
      <c r="Y124" s="6" t="s">
        <v>17</v>
      </c>
      <c r="Z124" s="6" t="s">
        <v>17</v>
      </c>
      <c r="AA124" s="6" t="s">
        <v>17</v>
      </c>
      <c r="AB124" s="6" t="s">
        <v>17</v>
      </c>
      <c r="AC124" s="6" t="s">
        <v>17</v>
      </c>
      <c r="AD124" s="6" t="s">
        <v>17</v>
      </c>
      <c r="AE124" s="6" t="s">
        <v>17</v>
      </c>
      <c r="AF124" s="6" t="s">
        <v>17</v>
      </c>
      <c r="AG124" s="3" t="s">
        <v>18</v>
      </c>
      <c r="AH124" s="6" t="s">
        <v>17</v>
      </c>
      <c r="AI124" s="3" t="s">
        <v>18</v>
      </c>
      <c r="AJ124" s="6" t="s">
        <v>17</v>
      </c>
      <c r="AK124" s="6" t="s">
        <v>17</v>
      </c>
      <c r="AL124" s="6" t="s">
        <v>17</v>
      </c>
      <c r="AM124" s="6" t="s">
        <v>17</v>
      </c>
      <c r="AN124" s="6" t="s">
        <v>17</v>
      </c>
      <c r="AO124" s="6" t="s">
        <v>17</v>
      </c>
      <c r="AP124" s="6" t="s">
        <v>17</v>
      </c>
      <c r="AQ124" s="6" t="s">
        <v>17</v>
      </c>
      <c r="AR124" s="6" t="s">
        <v>17</v>
      </c>
      <c r="AS124" s="6" t="s">
        <v>17</v>
      </c>
      <c r="AT124" s="6" t="s">
        <v>17</v>
      </c>
      <c r="AU124" s="6" t="s">
        <v>17</v>
      </c>
      <c r="AV124" s="6" t="s">
        <v>17</v>
      </c>
      <c r="AW124" s="6" t="s">
        <v>17</v>
      </c>
      <c r="AX124" s="6" t="s">
        <v>17</v>
      </c>
      <c r="AY124" s="6" t="s">
        <v>17</v>
      </c>
      <c r="AZ124" s="6" t="s">
        <v>17</v>
      </c>
      <c r="BA124" s="6" t="s">
        <v>17</v>
      </c>
      <c r="BB124" s="6" t="s">
        <v>17</v>
      </c>
      <c r="BC124" s="6" t="s">
        <v>17</v>
      </c>
      <c r="BD124" s="6" t="s">
        <v>17</v>
      </c>
    </row>
    <row r="125" spans="1:56" ht="12.75">
      <c r="A125" s="6" t="str">
        <f>HYPERLINK("http://www.congressweb.com/nrln/bills/detail/id/25622","H.R.397: Rehabilitation of Multiemployer Pension Act")</f>
        <v>H.R.397: Rehabilitation of Multiemployer Pension Act</v>
      </c>
      <c r="B125" s="6" t="s">
        <v>16</v>
      </c>
      <c r="C125" s="6" t="s">
        <v>0</v>
      </c>
      <c r="D125" s="6" t="s">
        <v>17</v>
      </c>
      <c r="E125" s="3" t="s">
        <v>18</v>
      </c>
      <c r="F125" s="3" t="s">
        <v>18</v>
      </c>
      <c r="G125" s="6" t="s">
        <v>17</v>
      </c>
      <c r="H125" s="3" t="s">
        <v>18</v>
      </c>
      <c r="I125" s="6" t="s">
        <v>17</v>
      </c>
      <c r="J125" s="6" t="s">
        <v>17</v>
      </c>
      <c r="K125" s="6" t="s">
        <v>17</v>
      </c>
      <c r="L125" s="3" t="s">
        <v>18</v>
      </c>
      <c r="M125" s="3" t="s">
        <v>18</v>
      </c>
      <c r="N125" s="3" t="s">
        <v>18</v>
      </c>
      <c r="O125" s="6" t="s">
        <v>17</v>
      </c>
      <c r="P125" s="3" t="s">
        <v>18</v>
      </c>
      <c r="Q125" s="3" t="s">
        <v>18</v>
      </c>
      <c r="R125" s="3" t="s">
        <v>18</v>
      </c>
      <c r="S125" s="6" t="s">
        <v>17</v>
      </c>
      <c r="T125" s="3" t="s">
        <v>18</v>
      </c>
      <c r="U125" s="3" t="s">
        <v>18</v>
      </c>
      <c r="V125" s="3" t="s">
        <v>18</v>
      </c>
      <c r="W125" s="3" t="s">
        <v>18</v>
      </c>
      <c r="X125" s="6" t="s">
        <v>17</v>
      </c>
      <c r="Y125" s="6" t="s">
        <v>17</v>
      </c>
      <c r="Z125" s="6" t="s">
        <v>17</v>
      </c>
      <c r="AA125" s="3" t="s">
        <v>18</v>
      </c>
      <c r="AB125" s="6" t="s">
        <v>17</v>
      </c>
      <c r="AC125" s="3" t="s">
        <v>18</v>
      </c>
      <c r="AD125" s="3" t="s">
        <v>18</v>
      </c>
      <c r="AE125" s="3" t="s">
        <v>18</v>
      </c>
      <c r="AF125" s="3" t="s">
        <v>18</v>
      </c>
      <c r="AG125" s="3" t="s">
        <v>18</v>
      </c>
      <c r="AH125" s="3" t="s">
        <v>18</v>
      </c>
      <c r="AI125" s="3" t="s">
        <v>18</v>
      </c>
      <c r="AJ125" s="3" t="s">
        <v>18</v>
      </c>
      <c r="AK125" s="3" t="s">
        <v>18</v>
      </c>
      <c r="AL125" s="3" t="s">
        <v>18</v>
      </c>
      <c r="AM125" s="3" t="s">
        <v>18</v>
      </c>
      <c r="AN125" s="6" t="s">
        <v>17</v>
      </c>
      <c r="AO125" s="3" t="s">
        <v>18</v>
      </c>
      <c r="AP125" s="6" t="s">
        <v>17</v>
      </c>
      <c r="AQ125" s="3" t="s">
        <v>18</v>
      </c>
      <c r="AR125" s="3" t="s">
        <v>18</v>
      </c>
      <c r="AS125" s="6" t="s">
        <v>17</v>
      </c>
      <c r="AT125" s="6" t="s">
        <v>17</v>
      </c>
      <c r="AU125" s="3" t="s">
        <v>18</v>
      </c>
      <c r="AV125" s="6" t="s">
        <v>17</v>
      </c>
      <c r="AW125" s="6" t="s">
        <v>17</v>
      </c>
      <c r="AX125" s="3" t="s">
        <v>18</v>
      </c>
      <c r="AY125" s="6" t="s">
        <v>17</v>
      </c>
      <c r="AZ125" s="3" t="s">
        <v>18</v>
      </c>
      <c r="BA125" s="6" t="s">
        <v>17</v>
      </c>
      <c r="BB125" s="3" t="s">
        <v>18</v>
      </c>
      <c r="BC125" s="3" t="s">
        <v>18</v>
      </c>
      <c r="BD125" s="3" t="s">
        <v>18</v>
      </c>
    </row>
    <row r="126" spans="1:56" ht="12.75">
      <c r="A126" s="6" t="str">
        <f>HYPERLINK("http://www.congressweb.com/nrln/bills/detail/id/25617","H.R.366: Insulin Access for All Act of 2019")</f>
        <v>H.R.366: Insulin Access for All Act of 2019</v>
      </c>
      <c r="B126" s="6" t="s">
        <v>16</v>
      </c>
      <c r="C126" s="6" t="s">
        <v>0</v>
      </c>
      <c r="D126" s="6" t="s">
        <v>17</v>
      </c>
      <c r="E126" s="6" t="s">
        <v>17</v>
      </c>
      <c r="F126" s="6" t="s">
        <v>17</v>
      </c>
      <c r="G126" s="6" t="s">
        <v>17</v>
      </c>
      <c r="H126" s="6" t="s">
        <v>17</v>
      </c>
      <c r="I126" s="6" t="s">
        <v>17</v>
      </c>
      <c r="J126" s="6" t="s">
        <v>17</v>
      </c>
      <c r="K126" s="6" t="s">
        <v>17</v>
      </c>
      <c r="L126" s="6" t="s">
        <v>17</v>
      </c>
      <c r="M126" s="6" t="s">
        <v>17</v>
      </c>
      <c r="N126" s="3" t="s">
        <v>18</v>
      </c>
      <c r="O126" s="6" t="s">
        <v>17</v>
      </c>
      <c r="P126" s="3" t="s">
        <v>18</v>
      </c>
      <c r="Q126" s="6" t="s">
        <v>17</v>
      </c>
      <c r="R126" s="6" t="s">
        <v>17</v>
      </c>
      <c r="S126" s="6" t="s">
        <v>17</v>
      </c>
      <c r="T126" s="3" t="s">
        <v>18</v>
      </c>
      <c r="U126" s="6" t="s">
        <v>17</v>
      </c>
      <c r="V126" s="6" t="s">
        <v>17</v>
      </c>
      <c r="W126" s="6" t="s">
        <v>17</v>
      </c>
      <c r="X126" s="6" t="s">
        <v>17</v>
      </c>
      <c r="Y126" s="6" t="s">
        <v>17</v>
      </c>
      <c r="Z126" s="6" t="s">
        <v>17</v>
      </c>
      <c r="AA126" s="6" t="s">
        <v>17</v>
      </c>
      <c r="AB126" s="6" t="s">
        <v>17</v>
      </c>
      <c r="AC126" s="6" t="s">
        <v>17</v>
      </c>
      <c r="AD126" s="6" t="s">
        <v>17</v>
      </c>
      <c r="AE126" s="6" t="s">
        <v>17</v>
      </c>
      <c r="AF126" s="6" t="s">
        <v>17</v>
      </c>
      <c r="AG126" s="6" t="s">
        <v>17</v>
      </c>
      <c r="AH126" s="6" t="s">
        <v>17</v>
      </c>
      <c r="AI126" s="6" t="s">
        <v>17</v>
      </c>
      <c r="AJ126" s="6" t="s">
        <v>17</v>
      </c>
      <c r="AK126" s="6" t="s">
        <v>17</v>
      </c>
      <c r="AL126" s="6" t="s">
        <v>17</v>
      </c>
      <c r="AM126" s="6" t="s">
        <v>17</v>
      </c>
      <c r="AN126" s="3" t="s">
        <v>18</v>
      </c>
      <c r="AO126" s="6" t="s">
        <v>17</v>
      </c>
      <c r="AP126" s="6" t="s">
        <v>17</v>
      </c>
      <c r="AQ126" s="3" t="s">
        <v>18</v>
      </c>
      <c r="AR126" s="6" t="s">
        <v>17</v>
      </c>
      <c r="AS126" s="6" t="s">
        <v>17</v>
      </c>
      <c r="AT126" s="6" t="s">
        <v>17</v>
      </c>
      <c r="AU126" s="3" t="s">
        <v>18</v>
      </c>
      <c r="AV126" s="6" t="s">
        <v>17</v>
      </c>
      <c r="AW126" s="6" t="s">
        <v>17</v>
      </c>
      <c r="AX126" s="6" t="s">
        <v>17</v>
      </c>
      <c r="AY126" s="6" t="s">
        <v>17</v>
      </c>
      <c r="AZ126" s="6" t="s">
        <v>17</v>
      </c>
      <c r="BA126" s="6" t="s">
        <v>17</v>
      </c>
      <c r="BB126" s="6" t="s">
        <v>17</v>
      </c>
      <c r="BC126" s="6" t="s">
        <v>17</v>
      </c>
      <c r="BD126" s="6" t="s">
        <v>17</v>
      </c>
    </row>
    <row r="127" spans="1:56" ht="12.75">
      <c r="A127" s="6" t="str">
        <f>HYPERLINK("http://www.congressweb.com/nrln/bills/detail/id/25598","H.R.275: Empowering Medicare Seniors to Negotiate Drug Prices Act")</f>
        <v>H.R.275: Empowering Medicare Seniors to Negotiate Drug Prices Act</v>
      </c>
      <c r="B127" s="6" t="s">
        <v>16</v>
      </c>
      <c r="C127" s="6" t="s">
        <v>20</v>
      </c>
      <c r="D127" s="6" t="s">
        <v>17</v>
      </c>
      <c r="E127" s="6" t="s">
        <v>17</v>
      </c>
      <c r="F127" s="6" t="s">
        <v>17</v>
      </c>
      <c r="G127" s="6" t="s">
        <v>17</v>
      </c>
      <c r="H127" s="6" t="s">
        <v>17</v>
      </c>
      <c r="I127" s="6" t="s">
        <v>17</v>
      </c>
      <c r="J127" s="6" t="s">
        <v>17</v>
      </c>
      <c r="K127" s="6" t="s">
        <v>17</v>
      </c>
      <c r="L127" s="6" t="s">
        <v>17</v>
      </c>
      <c r="M127" s="6" t="s">
        <v>17</v>
      </c>
      <c r="N127" s="6" t="s">
        <v>17</v>
      </c>
      <c r="O127" s="6" t="s">
        <v>17</v>
      </c>
      <c r="P127" s="6" t="s">
        <v>17</v>
      </c>
      <c r="Q127" s="6" t="s">
        <v>17</v>
      </c>
      <c r="R127" s="6" t="s">
        <v>17</v>
      </c>
      <c r="S127" s="6" t="s">
        <v>17</v>
      </c>
      <c r="T127" s="3" t="s">
        <v>18</v>
      </c>
      <c r="U127" s="6" t="s">
        <v>17</v>
      </c>
      <c r="V127" s="6" t="s">
        <v>17</v>
      </c>
      <c r="W127" s="6" t="s">
        <v>17</v>
      </c>
      <c r="X127" s="6" t="s">
        <v>17</v>
      </c>
      <c r="Y127" s="6" t="s">
        <v>17</v>
      </c>
      <c r="Z127" s="6" t="s">
        <v>17</v>
      </c>
      <c r="AA127" s="3" t="s">
        <v>18</v>
      </c>
      <c r="AB127" s="6" t="s">
        <v>17</v>
      </c>
      <c r="AC127" s="6" t="s">
        <v>17</v>
      </c>
      <c r="AD127" s="6" t="s">
        <v>17</v>
      </c>
      <c r="AE127" s="6" t="s">
        <v>17</v>
      </c>
      <c r="AF127" s="6" t="s">
        <v>17</v>
      </c>
      <c r="AG127" s="3" t="s">
        <v>18</v>
      </c>
      <c r="AH127" s="6" t="s">
        <v>17</v>
      </c>
      <c r="AI127" s="6" t="s">
        <v>17</v>
      </c>
      <c r="AJ127" s="6" t="s">
        <v>17</v>
      </c>
      <c r="AK127" s="6" t="s">
        <v>17</v>
      </c>
      <c r="AL127" s="6" t="s">
        <v>17</v>
      </c>
      <c r="AM127" s="3" t="s">
        <v>18</v>
      </c>
      <c r="AN127" s="6" t="s">
        <v>17</v>
      </c>
      <c r="AO127" s="6" t="s">
        <v>17</v>
      </c>
      <c r="AP127" s="6" t="s">
        <v>17</v>
      </c>
      <c r="AQ127" s="3" t="s">
        <v>18</v>
      </c>
      <c r="AR127" s="6" t="s">
        <v>17</v>
      </c>
      <c r="AS127" s="6" t="s">
        <v>17</v>
      </c>
      <c r="AT127" s="6" t="s">
        <v>17</v>
      </c>
      <c r="AU127" s="3" t="s">
        <v>18</v>
      </c>
      <c r="AV127" s="6" t="s">
        <v>17</v>
      </c>
      <c r="AW127" s="6" t="s">
        <v>17</v>
      </c>
      <c r="AX127" s="6" t="s">
        <v>17</v>
      </c>
      <c r="AY127" s="6" t="s">
        <v>17</v>
      </c>
      <c r="AZ127" s="6" t="s">
        <v>17</v>
      </c>
      <c r="BA127" s="6" t="s">
        <v>17</v>
      </c>
      <c r="BB127" s="6" t="s">
        <v>17</v>
      </c>
      <c r="BC127" s="6" t="s">
        <v>17</v>
      </c>
      <c r="BD127" s="6" t="s">
        <v>17</v>
      </c>
    </row>
    <row r="128" spans="1:56" ht="25.5">
      <c r="A128" s="5" t="s">
        <v>82</v>
      </c>
      <c r="B128" s="5" t="s">
        <v>23</v>
      </c>
      <c r="C128" s="5" t="s">
        <v>0</v>
      </c>
      <c r="D128" s="5" t="s">
        <v>4</v>
      </c>
      <c r="E128" s="5" t="s">
        <v>4</v>
      </c>
      <c r="F128" s="5" t="s">
        <v>4</v>
      </c>
      <c r="G128" s="5" t="s">
        <v>4</v>
      </c>
      <c r="H128" s="5" t="s">
        <v>4</v>
      </c>
      <c r="I128" s="5" t="s">
        <v>4</v>
      </c>
      <c r="J128" s="5" t="s">
        <v>4</v>
      </c>
      <c r="K128" s="5" t="s">
        <v>4</v>
      </c>
      <c r="L128" s="5" t="s">
        <v>4</v>
      </c>
      <c r="M128" s="5" t="s">
        <v>4</v>
      </c>
      <c r="N128" s="5" t="s">
        <v>4</v>
      </c>
      <c r="O128" s="5" t="s">
        <v>4</v>
      </c>
      <c r="P128" s="5" t="s">
        <v>4</v>
      </c>
      <c r="Q128" s="5" t="s">
        <v>4</v>
      </c>
      <c r="R128" s="5" t="s">
        <v>4</v>
      </c>
      <c r="S128" s="5" t="s">
        <v>4</v>
      </c>
      <c r="T128" s="5" t="s">
        <v>4</v>
      </c>
      <c r="U128" s="5" t="s">
        <v>4</v>
      </c>
      <c r="V128" s="5" t="s">
        <v>4</v>
      </c>
      <c r="W128" s="5" t="s">
        <v>4</v>
      </c>
      <c r="X128" s="5" t="s">
        <v>4</v>
      </c>
      <c r="Y128" s="5" t="s">
        <v>4</v>
      </c>
      <c r="Z128" s="5" t="s">
        <v>4</v>
      </c>
      <c r="AA128" s="5" t="s">
        <v>4</v>
      </c>
      <c r="AB128" s="5" t="s">
        <v>4</v>
      </c>
      <c r="AC128" s="5" t="s">
        <v>4</v>
      </c>
      <c r="AD128" s="5" t="s">
        <v>4</v>
      </c>
      <c r="AE128" s="5" t="s">
        <v>4</v>
      </c>
      <c r="AF128" s="5" t="s">
        <v>4</v>
      </c>
      <c r="AG128" s="5" t="s">
        <v>4</v>
      </c>
      <c r="AH128" s="5" t="s">
        <v>4</v>
      </c>
      <c r="AI128" s="5" t="s">
        <v>4</v>
      </c>
      <c r="AJ128" s="5" t="s">
        <v>4</v>
      </c>
      <c r="AK128" s="5" t="s">
        <v>4</v>
      </c>
      <c r="AL128" s="5" t="s">
        <v>4</v>
      </c>
      <c r="AM128" s="5" t="s">
        <v>4</v>
      </c>
      <c r="AN128" s="5" t="s">
        <v>4</v>
      </c>
      <c r="AO128" s="5" t="s">
        <v>4</v>
      </c>
      <c r="AP128" s="5" t="s">
        <v>4</v>
      </c>
      <c r="AQ128" s="5" t="s">
        <v>4</v>
      </c>
      <c r="AR128" s="5" t="s">
        <v>4</v>
      </c>
      <c r="AS128" s="5" t="s">
        <v>4</v>
      </c>
      <c r="AT128" s="5" t="s">
        <v>4</v>
      </c>
      <c r="AU128" s="5" t="s">
        <v>4</v>
      </c>
      <c r="AV128" s="5" t="s">
        <v>4</v>
      </c>
      <c r="AW128" s="5" t="s">
        <v>4</v>
      </c>
      <c r="AX128" s="5" t="s">
        <v>4</v>
      </c>
      <c r="AY128" s="5" t="s">
        <v>4</v>
      </c>
      <c r="AZ128" s="5" t="s">
        <v>4</v>
      </c>
      <c r="BA128" s="5" t="s">
        <v>4</v>
      </c>
      <c r="BB128" s="5" t="s">
        <v>4</v>
      </c>
      <c r="BC128" s="5" t="s">
        <v>4</v>
      </c>
      <c r="BD128" s="5" t="s">
        <v>4</v>
      </c>
    </row>
  </sheetData>
  <sheetProtection/>
  <mergeCells count="10">
    <mergeCell ref="A8:L8"/>
    <mergeCell ref="A9:L9"/>
    <mergeCell ref="B10:C10"/>
    <mergeCell ref="B64:C64"/>
    <mergeCell ref="B2:J2"/>
    <mergeCell ref="A3:L3"/>
    <mergeCell ref="A4:L4"/>
    <mergeCell ref="A5:L5"/>
    <mergeCell ref="A6:L6"/>
    <mergeCell ref="A7:L7"/>
  </mergeCells>
  <printOptions/>
  <pageMargins left="0.75" right="0.75" top="1" bottom="1" header="0.5" footer="0.5"/>
  <pageSetup horizontalDpi="300" verticalDpi="300" orientation="landscape"/>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Owner</cp:lastModifiedBy>
  <dcterms:modified xsi:type="dcterms:W3CDTF">2021-01-02T18:13:15Z</dcterms:modified>
  <cp:category/>
  <cp:version/>
  <cp:contentType/>
  <cp:contentStatus/>
</cp:coreProperties>
</file>